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8195" windowHeight="7170"/>
  </bookViews>
  <sheets>
    <sheet name="ADJACENT TO SLOPE" sheetId="4" r:id="rId1"/>
    <sheet name="NEAR SLOPE" sheetId="5" r:id="rId2"/>
    <sheet name="TABLE - ADJACENT TO SLOPE" sheetId="6" r:id="rId3"/>
    <sheet name="TABLE - NEAR SLOPE" sheetId="7" r:id="rId4"/>
  </sheets>
  <calcPr calcId="145621"/>
</workbook>
</file>

<file path=xl/calcChain.xml><?xml version="1.0" encoding="utf-8"?>
<calcChain xmlns="http://schemas.openxmlformats.org/spreadsheetml/2006/main">
  <c r="F20" i="4" l="1"/>
  <c r="F21" i="5"/>
  <c r="F23" i="5"/>
  <c r="F22" i="5"/>
  <c r="F21" i="4"/>
  <c r="AR49" i="5" l="1"/>
  <c r="AR48" i="5"/>
  <c r="AU48" i="5" s="1"/>
  <c r="AR47" i="5"/>
  <c r="AR46" i="5"/>
  <c r="AU46" i="5" s="1"/>
  <c r="AR45" i="5"/>
  <c r="AU45" i="5" s="1"/>
  <c r="AX105" i="5"/>
  <c r="AW105" i="5"/>
  <c r="AX104" i="5"/>
  <c r="AW104" i="5"/>
  <c r="AZ103" i="5"/>
  <c r="AX103" i="5"/>
  <c r="AW103" i="5"/>
  <c r="AX102" i="5"/>
  <c r="AW102" i="5"/>
  <c r="AS8" i="4"/>
  <c r="AV8" i="4" s="1"/>
  <c r="AS7" i="4"/>
  <c r="AS6" i="4"/>
  <c r="AS5" i="4"/>
  <c r="AV5" i="4" s="1"/>
  <c r="AW9" i="4"/>
  <c r="AU7" i="4" l="1"/>
  <c r="AT47" i="5"/>
  <c r="AV6" i="4"/>
  <c r="AU6" i="4"/>
  <c r="AU47" i="5"/>
  <c r="AU49" i="5"/>
  <c r="AX68" i="5" s="1" a="1"/>
  <c r="AX68" i="5" s="1"/>
  <c r="AT49" i="5"/>
  <c r="AY67" i="5" s="1" a="1"/>
  <c r="AY67" i="5" s="1"/>
  <c r="AT45" i="5"/>
  <c r="AV45" i="5" s="1"/>
  <c r="AU8" i="4"/>
  <c r="AW8" i="4" s="1"/>
  <c r="AT48" i="5"/>
  <c r="AV48" i="5" s="1"/>
  <c r="AW6" i="4"/>
  <c r="AT46" i="5"/>
  <c r="AV46" i="5" s="1"/>
  <c r="BF43" i="5" a="1"/>
  <c r="BF43" i="5" s="1"/>
  <c r="AU5" i="4"/>
  <c r="AV7" i="4"/>
  <c r="AY27" i="4" a="1"/>
  <c r="AY27" i="4" s="1"/>
  <c r="AY21" i="4" a="1"/>
  <c r="AY21" i="4" s="1"/>
  <c r="AY28" i="4" a="1"/>
  <c r="AY28" i="4" s="1"/>
  <c r="AY22" i="4" a="1"/>
  <c r="AY22" i="4" s="1"/>
  <c r="AZ28" i="4" a="1"/>
  <c r="AZ28" i="4" s="1"/>
  <c r="AV47" i="5" l="1"/>
  <c r="AW7" i="4"/>
  <c r="AZ27" i="4" a="1"/>
  <c r="AZ27" i="4" s="1"/>
  <c r="AZ18" i="4" a="1"/>
  <c r="AZ18" i="4" s="1"/>
  <c r="AY61" i="5" a="1"/>
  <c r="AY61" i="5" s="1"/>
  <c r="AY68" i="5" a="1"/>
  <c r="AY68" i="5" s="1"/>
  <c r="AX62" i="5" a="1"/>
  <c r="AX62" i="5" s="1"/>
  <c r="AX61" i="5" a="1"/>
  <c r="AX61" i="5" s="1"/>
  <c r="AX49" i="5" a="1"/>
  <c r="AX49" i="5" s="1"/>
  <c r="AY49" i="5" a="1"/>
  <c r="AY49" i="5" s="1"/>
  <c r="AY55" i="5" a="1"/>
  <c r="AY55" i="5" s="1"/>
  <c r="AY50" i="5" a="1"/>
  <c r="AY50" i="5" s="1"/>
  <c r="AY56" i="5" a="1"/>
  <c r="AY56" i="5" s="1"/>
  <c r="AX50" i="5" a="1"/>
  <c r="AX50" i="5" s="1"/>
  <c r="AX52" i="5" a="1"/>
  <c r="AX52" i="5" s="1"/>
  <c r="AX46" i="5" a="1"/>
  <c r="AX46" i="5" s="1"/>
  <c r="AY53" i="5" a="1"/>
  <c r="AY53" i="5" s="1"/>
  <c r="AX65" i="5" a="1"/>
  <c r="AX65" i="5" s="1"/>
  <c r="AX58" i="5" a="1"/>
  <c r="AX58" i="5" s="1"/>
  <c r="AY46" i="5" a="1"/>
  <c r="AY46" i="5" s="1"/>
  <c r="AY64" i="5" a="1"/>
  <c r="AY64" i="5" s="1"/>
  <c r="AY18" i="4" a="1"/>
  <c r="AY18" i="4" s="1"/>
  <c r="AY19" i="4" a="1"/>
  <c r="AY19" i="4" s="1"/>
  <c r="AY25" i="4" a="1"/>
  <c r="AY25" i="4" s="1"/>
  <c r="AY24" i="4" a="1"/>
  <c r="AY24" i="4" s="1"/>
  <c r="AZ25" i="4" a="1"/>
  <c r="AZ25" i="4" s="1"/>
  <c r="AZ21" i="4" a="1"/>
  <c r="AZ21" i="4" s="1"/>
  <c r="AZ15" i="4" a="1"/>
  <c r="AZ15" i="4" s="1"/>
  <c r="AZ22" i="4" a="1"/>
  <c r="AZ22" i="4" s="1"/>
  <c r="AZ19" i="4" a="1"/>
  <c r="AZ19" i="4" s="1"/>
  <c r="AZ24" i="4" a="1"/>
  <c r="AZ24" i="4" s="1"/>
  <c r="AX64" i="5" a="1"/>
  <c r="AX64" i="5" s="1"/>
  <c r="AY52" i="5" a="1"/>
  <c r="AY52" i="5" s="1"/>
  <c r="AX55" i="5" a="1"/>
  <c r="AX55" i="5" s="1"/>
  <c r="AX56" i="5" a="1"/>
  <c r="AX56" i="5" s="1"/>
  <c r="AY58" i="5" a="1"/>
  <c r="AY58" i="5" s="1"/>
  <c r="AX67" i="5" a="1"/>
  <c r="AX67" i="5" s="1"/>
  <c r="AY62" i="5" a="1"/>
  <c r="AY62" i="5" s="1"/>
  <c r="AX47" i="5" a="1"/>
  <c r="AX47" i="5" s="1"/>
  <c r="AY59" i="5" a="1"/>
  <c r="AY59" i="5" s="1"/>
  <c r="AY47" i="5" a="1"/>
  <c r="AY47" i="5" s="1"/>
  <c r="AX59" i="5" a="1"/>
  <c r="AX59" i="5" s="1"/>
  <c r="AZ13" i="4" a="1"/>
  <c r="AZ13" i="4" s="1"/>
  <c r="AY13" i="4" a="1"/>
  <c r="AY13" i="4" s="1"/>
  <c r="AY16" i="4" a="1"/>
  <c r="AY16" i="4" s="1"/>
  <c r="AZ12" i="4" a="1"/>
  <c r="AZ12" i="4" s="1"/>
  <c r="AZ7" i="4" a="1"/>
  <c r="AZ7" i="4" s="1"/>
  <c r="AZ10" i="4" a="1"/>
  <c r="AZ10" i="4" s="1"/>
  <c r="AY9" i="4" a="1"/>
  <c r="AY9" i="4" s="1"/>
  <c r="AY6" i="4" a="1"/>
  <c r="AY6" i="4" s="1"/>
  <c r="AY10" i="4" a="1"/>
  <c r="AY10" i="4" s="1"/>
  <c r="AX53" i="5" a="1"/>
  <c r="AX53" i="5" s="1"/>
  <c r="AY65" i="5" a="1"/>
  <c r="AY65" i="5" s="1"/>
  <c r="AV49" i="5"/>
  <c r="AZ16" i="4" a="1"/>
  <c r="AZ16" i="4" s="1"/>
  <c r="AZ6" i="4" a="1"/>
  <c r="AZ6" i="4" s="1"/>
  <c r="AY12" i="4" a="1"/>
  <c r="AY12" i="4" s="1"/>
  <c r="AY15" i="4" a="1"/>
  <c r="AY15" i="4" s="1"/>
  <c r="AW5" i="4"/>
  <c r="AZ9" i="4" a="1"/>
  <c r="AZ9" i="4" s="1"/>
  <c r="AY7" i="4" a="1"/>
  <c r="AY7" i="4" s="1"/>
  <c r="BC27" i="4"/>
  <c r="BB21" i="4"/>
  <c r="BB27" i="4"/>
  <c r="BC18" i="4" l="1"/>
  <c r="BB24" i="4"/>
  <c r="BB18" i="4"/>
  <c r="BB52" i="5"/>
  <c r="BC12" i="4"/>
  <c r="BB12" i="4"/>
  <c r="BC24" i="4"/>
  <c r="BC21" i="4"/>
  <c r="BE21" i="4" s="1"/>
  <c r="BC6" i="4"/>
  <c r="BB15" i="4"/>
  <c r="BC15" i="4"/>
  <c r="BC9" i="4"/>
  <c r="BB9" i="4"/>
  <c r="BB6" i="4"/>
  <c r="BB67" i="5"/>
  <c r="BA55" i="5"/>
  <c r="BB61" i="5"/>
  <c r="BA46" i="5"/>
  <c r="BA58" i="5"/>
  <c r="BB58" i="5"/>
  <c r="BA61" i="5"/>
  <c r="BA49" i="5"/>
  <c r="BA64" i="5"/>
  <c r="BA52" i="5"/>
  <c r="BA67" i="5"/>
  <c r="BB49" i="5"/>
  <c r="BB46" i="5"/>
  <c r="BB55" i="5"/>
  <c r="BB64" i="5"/>
  <c r="BE27" i="4"/>
  <c r="BE18" i="4" l="1"/>
  <c r="BE24" i="4"/>
  <c r="BE12" i="4"/>
  <c r="BD52" i="5"/>
  <c r="BE6" i="4"/>
  <c r="BE15" i="4"/>
  <c r="BE9" i="4"/>
  <c r="BD55" i="5"/>
  <c r="BD46" i="5"/>
  <c r="BD58" i="5"/>
  <c r="BD49" i="5"/>
  <c r="BD64" i="5"/>
  <c r="BD67" i="5"/>
  <c r="BD61" i="5"/>
  <c r="BH21" i="4"/>
  <c r="BH18" i="4" l="1"/>
  <c r="BK18" i="4" s="1"/>
  <c r="BG61" i="5"/>
  <c r="BH6" i="4"/>
  <c r="BG49" i="5"/>
  <c r="BG46" i="5"/>
  <c r="BH9" i="4"/>
  <c r="BG58" i="5"/>
  <c r="BJ46" i="5" l="1"/>
  <c r="BJ58" i="5"/>
  <c r="BK6" i="4"/>
  <c r="BN6" i="4" s="1"/>
  <c r="E24" i="4" s="1"/>
  <c r="BM46" i="5" l="1"/>
  <c r="E25" i="5" s="1"/>
</calcChain>
</file>

<file path=xl/sharedStrings.xml><?xml version="1.0" encoding="utf-8"?>
<sst xmlns="http://schemas.openxmlformats.org/spreadsheetml/2006/main" count="179" uniqueCount="63">
  <si>
    <t>Ns</t>
  </si>
  <si>
    <r>
      <rPr>
        <b/>
        <sz val="8"/>
        <color theme="1"/>
        <rFont val="Symbol"/>
        <family val="1"/>
        <charset val="2"/>
      </rPr>
      <t>f</t>
    </r>
    <r>
      <rPr>
        <b/>
        <sz val="8"/>
        <color theme="1"/>
        <rFont val="Arial"/>
        <family val="2"/>
      </rPr>
      <t xml:space="preserve"> (</t>
    </r>
    <r>
      <rPr>
        <b/>
        <sz val="8"/>
        <color theme="1"/>
        <rFont val="Calibri"/>
        <family val="2"/>
      </rPr>
      <t>°)</t>
    </r>
  </si>
  <si>
    <t>B/H</t>
  </si>
  <si>
    <t>b/B</t>
  </si>
  <si>
    <t>c'=0</t>
  </si>
  <si>
    <t>0 (Adjacent to Slope)</t>
  </si>
  <si>
    <t>Phi</t>
  </si>
  <si>
    <t>Beta</t>
  </si>
  <si>
    <t>Cluster 1</t>
  </si>
  <si>
    <t>Cluster 2</t>
  </si>
  <si>
    <t>Cluster 3</t>
  </si>
  <si>
    <t>Cluster 4</t>
  </si>
  <si>
    <t>Cluster 5</t>
  </si>
  <si>
    <t>Cluster 6</t>
  </si>
  <si>
    <t>Cluster 7</t>
  </si>
  <si>
    <t>Cluster 8</t>
  </si>
  <si>
    <t>WORKS</t>
  </si>
  <si>
    <t>Lower</t>
  </si>
  <si>
    <t>Upper</t>
  </si>
  <si>
    <t>Interpolate</t>
  </si>
  <si>
    <t>INDEX(ARRAY,(MATCH(Phi&amp;B/H&amp;b/B, $W$45:$W$140&amp;$X$45:$X$140&amp;$Y$45:$Y$140, 0)),MATCH(Beta&amp;Ns,$Z$42:$AO$42&amp;$Z$44:$AO$44))</t>
  </si>
  <si>
    <t>Cluster 1 Results</t>
  </si>
  <si>
    <t>Cluster 2 Results</t>
  </si>
  <si>
    <t>Cluster 3 Results</t>
  </si>
  <si>
    <t>Cluster 4 Results</t>
  </si>
  <si>
    <t>Cluster 5 Results</t>
  </si>
  <si>
    <t>Slope Angle, β</t>
  </si>
  <si>
    <t>Value</t>
  </si>
  <si>
    <r>
      <t xml:space="preserve">Internal Angle of Friction, </t>
    </r>
    <r>
      <rPr>
        <sz val="18"/>
        <color theme="1"/>
        <rFont val="Symbol"/>
        <family val="1"/>
        <charset val="2"/>
      </rPr>
      <t>f</t>
    </r>
    <r>
      <rPr>
        <sz val="18"/>
        <color theme="1"/>
        <rFont val="Arial"/>
        <family val="2"/>
      </rPr>
      <t>′</t>
    </r>
  </si>
  <si>
    <t>°</t>
  </si>
  <si>
    <t>-</t>
  </si>
  <si>
    <r>
      <t>Stability Number, N</t>
    </r>
    <r>
      <rPr>
        <sz val="12"/>
        <color theme="1"/>
        <rFont val="Arial"/>
        <family val="2"/>
      </rPr>
      <t>s</t>
    </r>
  </si>
  <si>
    <t>Input</t>
  </si>
  <si>
    <t>Units</t>
  </si>
  <si>
    <t>Notes</t>
  </si>
  <si>
    <r>
      <rPr>
        <b/>
        <sz val="24"/>
        <color theme="1"/>
        <rFont val="Arial"/>
        <family val="2"/>
      </rPr>
      <t>RC</t>
    </r>
    <r>
      <rPr>
        <b/>
        <sz val="16"/>
        <color theme="1"/>
        <rFont val="Arial"/>
        <family val="2"/>
      </rPr>
      <t>BC</t>
    </r>
  </si>
  <si>
    <t>• LimitState:GEO</t>
  </si>
  <si>
    <t>• Optum:G2</t>
  </si>
  <si>
    <t>• For slopes greater than 40 degrees, use slope stability analyses</t>
  </si>
  <si>
    <r>
      <rPr>
        <sz val="18"/>
        <color theme="1"/>
        <rFont val="Arial"/>
        <family val="2"/>
      </rPr>
      <t>• RC</t>
    </r>
    <r>
      <rPr>
        <sz val="12"/>
        <color theme="1"/>
        <rFont val="Arial"/>
        <family val="2"/>
      </rPr>
      <t>BC</t>
    </r>
    <r>
      <rPr>
        <sz val="18"/>
        <color theme="1"/>
        <rFont val="Arial"/>
        <family val="2"/>
      </rPr>
      <t xml:space="preserve"> is the coeffieicent multiplied by the result from the relevant horizontal bearing capacity case</t>
    </r>
  </si>
  <si>
    <t>• b is the footing setback</t>
  </si>
  <si>
    <t>• B is the footing width</t>
  </si>
  <si>
    <t>• H is the slope height, measured to the base of the footing</t>
  </si>
  <si>
    <r>
      <t>• N</t>
    </r>
    <r>
      <rPr>
        <sz val="14"/>
        <color theme="1"/>
        <rFont val="Arial"/>
        <family val="2"/>
      </rPr>
      <t>s</t>
    </r>
    <r>
      <rPr>
        <sz val="18"/>
        <color theme="1"/>
        <rFont val="Arial"/>
        <family val="2"/>
      </rPr>
      <t xml:space="preserve"> is the stability number, defined as </t>
    </r>
    <r>
      <rPr>
        <sz val="18"/>
        <color theme="1"/>
        <rFont val="Symbol"/>
        <family val="1"/>
        <charset val="2"/>
      </rPr>
      <t>g</t>
    </r>
    <r>
      <rPr>
        <sz val="18"/>
        <color theme="1"/>
        <rFont val="Arial"/>
        <family val="2"/>
      </rPr>
      <t>H / c′</t>
    </r>
  </si>
  <si>
    <r>
      <rPr>
        <sz val="18"/>
        <color theme="1"/>
        <rFont val="Calibri"/>
        <family val="2"/>
      </rPr>
      <t>• β</t>
    </r>
    <r>
      <rPr>
        <sz val="13.15"/>
        <color theme="1"/>
        <rFont val="Arial"/>
        <family val="2"/>
      </rPr>
      <t xml:space="preserve"> </t>
    </r>
    <r>
      <rPr>
        <sz val="18"/>
        <color theme="1"/>
        <rFont val="Arial"/>
        <family val="2"/>
      </rPr>
      <t>is the slope angle measured from horizontal</t>
    </r>
  </si>
  <si>
    <t>OUTPUT</t>
  </si>
  <si>
    <t xml:space="preserve">  software to determine a solution. Examples include:</t>
  </si>
  <si>
    <t xml:space="preserve">• For unique scenarios that fall outside of the realm of these idealized solutions, use limit analysis </t>
  </si>
  <si>
    <t>Cohesion, c'</t>
  </si>
  <si>
    <t>pcf</t>
  </si>
  <si>
    <t>psf</t>
  </si>
  <si>
    <r>
      <t>Slope Height, H</t>
    </r>
    <r>
      <rPr>
        <sz val="14"/>
        <color theme="1"/>
        <rFont val="Arial"/>
        <family val="2"/>
      </rPr>
      <t>s</t>
    </r>
  </si>
  <si>
    <t>ft</t>
  </si>
  <si>
    <t>Footing Width, B</t>
  </si>
  <si>
    <t>Calculated Value</t>
  </si>
  <si>
    <t>Output</t>
  </si>
  <si>
    <r>
      <t xml:space="preserve">Soil Unit Weight, </t>
    </r>
    <r>
      <rPr>
        <sz val="18"/>
        <color theme="1"/>
        <rFont val="Symbol"/>
        <family val="1"/>
        <charset val="2"/>
      </rPr>
      <t>g</t>
    </r>
  </si>
  <si>
    <t>Footing Setback, b</t>
  </si>
  <si>
    <t>β=10°</t>
  </si>
  <si>
    <t>β=20°</t>
  </si>
  <si>
    <t>β=30°</t>
  </si>
  <si>
    <t>β=40°</t>
  </si>
  <si>
    <r>
      <t>f</t>
    </r>
    <r>
      <rPr>
        <b/>
        <sz val="8"/>
        <color rgb="FF000000"/>
        <rFont val="Arial"/>
        <family val="2"/>
      </rPr>
      <t xml:space="preserve"> (°)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</si>
</sst>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21" x14ac:knownFonts="1">
    <font>
      <sz val="11"/>
      <color theme="1"/>
      <name val="Calibri"/>
      <family val="2"/>
      <scheme val="minor"/>
    </font>
    <font>
      <b/>
      <i/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</font>
    <font>
      <sz val="8"/>
      <color theme="1"/>
      <name val="Arial"/>
      <family val="2"/>
    </font>
    <font>
      <b/>
      <sz val="8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16"/>
      <color theme="1"/>
      <name val="Arial"/>
      <family val="2"/>
    </font>
    <font>
      <sz val="18"/>
      <color theme="1"/>
      <name val="Symbol"/>
      <family val="1"/>
      <charset val="2"/>
    </font>
    <font>
      <sz val="13.15"/>
      <color theme="1"/>
      <name val="Arial"/>
      <family val="2"/>
    </font>
    <font>
      <sz val="18"/>
      <color theme="1"/>
      <name val="Calibri"/>
      <family val="2"/>
    </font>
    <font>
      <sz val="12"/>
      <color theme="1"/>
      <name val="Arial"/>
      <family val="2"/>
    </font>
    <font>
      <b/>
      <sz val="24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i/>
      <sz val="8"/>
      <color rgb="FF000000"/>
      <name val="Arial"/>
      <family val="2"/>
    </font>
    <font>
      <b/>
      <sz val="8"/>
      <color rgb="FF000000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0" fontId="0" fillId="0" borderId="0" xfId="0" applyBorder="1"/>
    <xf numFmtId="0" fontId="4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4" fillId="0" borderId="9" xfId="0" applyNumberFormat="1" applyFont="1" applyBorder="1" applyAlignment="1">
      <alignment horizontal="center"/>
    </xf>
    <xf numFmtId="2" fontId="4" fillId="0" borderId="6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2" fontId="0" fillId="0" borderId="0" xfId="0" applyNumberFormat="1" applyBorder="1"/>
    <xf numFmtId="0" fontId="0" fillId="0" borderId="0" xfId="0" applyFill="1" applyBorder="1"/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3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/>
    </xf>
    <xf numFmtId="0" fontId="0" fillId="0" borderId="0" xfId="0" applyFont="1" applyBorder="1" applyAlignment="1">
      <alignment vertical="center"/>
    </xf>
    <xf numFmtId="164" fontId="0" fillId="0" borderId="0" xfId="0" applyNumberFormat="1" applyBorder="1"/>
    <xf numFmtId="164" fontId="2" fillId="0" borderId="0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/>
    </xf>
    <xf numFmtId="164" fontId="0" fillId="0" borderId="0" xfId="0" applyNumberFormat="1" applyFill="1" applyBorder="1"/>
    <xf numFmtId="0" fontId="6" fillId="0" borderId="0" xfId="0" applyFont="1" applyBorder="1"/>
    <xf numFmtId="165" fontId="4" fillId="0" borderId="0" xfId="0" applyNumberFormat="1" applyFont="1" applyBorder="1" applyAlignment="1">
      <alignment horizontal="left"/>
    </xf>
    <xf numFmtId="0" fontId="10" fillId="0" borderId="0" xfId="0" applyFont="1"/>
    <xf numFmtId="0" fontId="9" fillId="0" borderId="0" xfId="0" applyFont="1" applyAlignment="1"/>
    <xf numFmtId="0" fontId="9" fillId="0" borderId="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21" xfId="0" applyFont="1" applyBorder="1"/>
    <xf numFmtId="0" fontId="0" fillId="0" borderId="21" xfId="0" applyBorder="1"/>
    <xf numFmtId="0" fontId="10" fillId="0" borderId="22" xfId="0" applyFont="1" applyBorder="1"/>
    <xf numFmtId="0" fontId="0" fillId="0" borderId="23" xfId="0" applyBorder="1"/>
    <xf numFmtId="0" fontId="0" fillId="0" borderId="24" xfId="0" applyBorder="1"/>
    <xf numFmtId="0" fontId="10" fillId="0" borderId="25" xfId="0" applyFont="1" applyBorder="1"/>
    <xf numFmtId="0" fontId="0" fillId="0" borderId="26" xfId="0" applyBorder="1"/>
    <xf numFmtId="0" fontId="7" fillId="0" borderId="25" xfId="0" applyFont="1" applyBorder="1"/>
    <xf numFmtId="0" fontId="10" fillId="0" borderId="0" xfId="0" applyFont="1" applyBorder="1"/>
    <xf numFmtId="0" fontId="10" fillId="0" borderId="26" xfId="0" applyFont="1" applyBorder="1"/>
    <xf numFmtId="0" fontId="0" fillId="0" borderId="25" xfId="0" applyBorder="1"/>
    <xf numFmtId="0" fontId="0" fillId="0" borderId="27" xfId="0" applyBorder="1"/>
    <xf numFmtId="0" fontId="10" fillId="0" borderId="28" xfId="0" applyFont="1" applyBorder="1"/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165" fontId="10" fillId="2" borderId="34" xfId="0" applyNumberFormat="1" applyFont="1" applyFill="1" applyBorder="1" applyAlignment="1">
      <alignment horizontal="center" vertical="center"/>
    </xf>
    <xf numFmtId="165" fontId="10" fillId="2" borderId="35" xfId="0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5" fontId="10" fillId="2" borderId="37" xfId="0" applyNumberFormat="1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165" fontId="10" fillId="0" borderId="45" xfId="0" applyNumberFormat="1" applyFont="1" applyFill="1" applyBorder="1" applyAlignment="1">
      <alignment horizontal="center" vertical="center"/>
    </xf>
    <xf numFmtId="165" fontId="10" fillId="0" borderId="46" xfId="0" applyNumberFormat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textRotation="90"/>
    </xf>
    <xf numFmtId="0" fontId="2" fillId="0" borderId="0" xfId="0" applyFont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90"/>
    </xf>
    <xf numFmtId="0" fontId="9" fillId="0" borderId="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6" fillId="0" borderId="5" xfId="0" applyNumberFormat="1" applyFont="1" applyBorder="1" applyAlignment="1">
      <alignment horizontal="center" vertical="center"/>
    </xf>
    <xf numFmtId="2" fontId="16" fillId="0" borderId="7" xfId="0" applyNumberFormat="1" applyFont="1" applyBorder="1" applyAlignment="1">
      <alignment horizontal="center" vertical="center"/>
    </xf>
    <xf numFmtId="2" fontId="16" fillId="0" borderId="13" xfId="0" applyNumberFormat="1" applyFont="1" applyBorder="1" applyAlignment="1">
      <alignment horizontal="center" vertical="center"/>
    </xf>
    <xf numFmtId="2" fontId="16" fillId="0" borderId="14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16" fillId="0" borderId="6" xfId="0" applyNumberFormat="1" applyFont="1" applyBorder="1" applyAlignment="1">
      <alignment horizontal="center" vertical="center"/>
    </xf>
    <xf numFmtId="2" fontId="16" fillId="0" borderId="12" xfId="0" applyNumberFormat="1" applyFont="1" applyBorder="1" applyAlignment="1">
      <alignment horizontal="center" vertical="center"/>
    </xf>
    <xf numFmtId="0" fontId="10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1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48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48" xfId="0" applyFont="1" applyBorder="1" applyAlignment="1">
      <alignment horizontal="center" vertical="center"/>
    </xf>
    <xf numFmtId="0" fontId="17" fillId="0" borderId="50" xfId="0" applyFont="1" applyBorder="1" applyAlignment="1">
      <alignment horizontal="center" vertical="center" textRotation="90"/>
    </xf>
    <xf numFmtId="0" fontId="17" fillId="0" borderId="8" xfId="0" applyFont="1" applyBorder="1" applyAlignment="1">
      <alignment horizontal="center" vertical="center" textRotation="90"/>
    </xf>
    <xf numFmtId="0" fontId="17" fillId="0" borderId="48" xfId="0" applyFont="1" applyBorder="1" applyAlignment="1">
      <alignment horizontal="center" vertical="center" textRotation="90"/>
    </xf>
    <xf numFmtId="0" fontId="18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textRotation="90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94690</xdr:colOff>
      <xdr:row>25</xdr:row>
      <xdr:rowOff>214357</xdr:rowOff>
    </xdr:from>
    <xdr:to>
      <xdr:col>6</xdr:col>
      <xdr:colOff>1277355</xdr:colOff>
      <xdr:row>42</xdr:row>
      <xdr:rowOff>124422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31654" y="7385321"/>
          <a:ext cx="7319487" cy="4019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94360</xdr:colOff>
      <xdr:row>26</xdr:row>
      <xdr:rowOff>174916</xdr:rowOff>
    </xdr:from>
    <xdr:to>
      <xdr:col>6</xdr:col>
      <xdr:colOff>1263978</xdr:colOff>
      <xdr:row>50</xdr:row>
      <xdr:rowOff>109138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16534" y="7670677"/>
          <a:ext cx="7312553" cy="45724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BO40"/>
  <sheetViews>
    <sheetView tabSelected="1" topLeftCell="A11" zoomScale="60" zoomScaleNormal="60" workbookViewId="0">
      <selection activeCell="L24" sqref="L24"/>
    </sheetView>
  </sheetViews>
  <sheetFormatPr defaultRowHeight="15" x14ac:dyDescent="0.25"/>
  <cols>
    <col min="2" max="3" width="9.140625" customWidth="1"/>
    <col min="4" max="4" width="57.140625" customWidth="1"/>
    <col min="6" max="6" width="25.7109375" customWidth="1"/>
    <col min="7" max="7" width="20.7109375" customWidth="1"/>
    <col min="22" max="22" width="65.28515625" customWidth="1"/>
    <col min="23" max="67" width="9.140625" hidden="1" customWidth="1"/>
  </cols>
  <sheetData>
    <row r="1" spans="3:67" ht="9.9499999999999993" hidden="1" customHeight="1" thickBot="1" x14ac:dyDescent="0.3"/>
    <row r="2" spans="3:67" ht="9.9499999999999993" hidden="1" customHeight="1" thickBot="1" x14ac:dyDescent="0.3">
      <c r="X2" s="100"/>
      <c r="Y2" s="101"/>
      <c r="Z2" s="101"/>
      <c r="AA2" s="17">
        <v>10</v>
      </c>
      <c r="AB2" s="18">
        <v>10</v>
      </c>
      <c r="AC2" s="18">
        <v>10</v>
      </c>
      <c r="AD2" s="19">
        <v>10</v>
      </c>
      <c r="AE2" s="18">
        <v>20</v>
      </c>
      <c r="AF2" s="18">
        <v>20</v>
      </c>
      <c r="AG2" s="18">
        <v>20</v>
      </c>
      <c r="AH2" s="18">
        <v>20</v>
      </c>
      <c r="AI2" s="17">
        <v>30</v>
      </c>
      <c r="AJ2" s="18">
        <v>30</v>
      </c>
      <c r="AK2" s="18">
        <v>30</v>
      </c>
      <c r="AL2" s="19">
        <v>30</v>
      </c>
      <c r="AM2" s="18">
        <v>40</v>
      </c>
      <c r="AN2" s="18">
        <v>40</v>
      </c>
      <c r="AO2" s="18">
        <v>40</v>
      </c>
      <c r="AP2" s="19">
        <v>40</v>
      </c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</row>
    <row r="3" spans="3:67" ht="9.9499999999999993" hidden="1" customHeight="1" thickBot="1" x14ac:dyDescent="0.3">
      <c r="X3" s="1"/>
      <c r="Y3" s="2"/>
      <c r="Z3" s="2"/>
      <c r="AA3" s="102" t="s">
        <v>0</v>
      </c>
      <c r="AB3" s="103"/>
      <c r="AC3" s="103"/>
      <c r="AD3" s="104"/>
      <c r="AE3" s="103" t="s">
        <v>0</v>
      </c>
      <c r="AF3" s="103"/>
      <c r="AG3" s="103"/>
      <c r="AH3" s="103"/>
      <c r="AI3" s="102" t="s">
        <v>0</v>
      </c>
      <c r="AJ3" s="103"/>
      <c r="AK3" s="103"/>
      <c r="AL3" s="104"/>
      <c r="AM3" s="103" t="s">
        <v>0</v>
      </c>
      <c r="AN3" s="103"/>
      <c r="AO3" s="103"/>
      <c r="AP3" s="104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</row>
    <row r="4" spans="3:67" ht="9.9499999999999993" hidden="1" customHeight="1" thickBot="1" x14ac:dyDescent="0.3">
      <c r="X4" s="17" t="s">
        <v>1</v>
      </c>
      <c r="Y4" s="16" t="s">
        <v>2</v>
      </c>
      <c r="Z4" s="18" t="s">
        <v>3</v>
      </c>
      <c r="AA4" s="12">
        <v>0</v>
      </c>
      <c r="AB4" s="11">
        <v>2</v>
      </c>
      <c r="AC4" s="11">
        <v>4</v>
      </c>
      <c r="AD4" s="19" t="s">
        <v>4</v>
      </c>
      <c r="AE4" s="11">
        <v>0</v>
      </c>
      <c r="AF4" s="11">
        <v>2</v>
      </c>
      <c r="AG4" s="11">
        <v>4</v>
      </c>
      <c r="AH4" s="18" t="s">
        <v>4</v>
      </c>
      <c r="AI4" s="12">
        <v>0</v>
      </c>
      <c r="AJ4" s="11">
        <v>2</v>
      </c>
      <c r="AK4" s="11">
        <v>4</v>
      </c>
      <c r="AL4" s="19" t="s">
        <v>4</v>
      </c>
      <c r="AM4" s="11">
        <v>0</v>
      </c>
      <c r="AN4" s="11">
        <v>2</v>
      </c>
      <c r="AO4" s="11">
        <v>4</v>
      </c>
      <c r="AP4" s="19" t="s">
        <v>4</v>
      </c>
      <c r="AQ4" s="6"/>
      <c r="AR4" s="9"/>
      <c r="AS4" s="9"/>
      <c r="AT4" s="9"/>
      <c r="AU4" s="9" t="s">
        <v>17</v>
      </c>
      <c r="AV4" s="9" t="s">
        <v>18</v>
      </c>
      <c r="AW4" s="9" t="s">
        <v>19</v>
      </c>
      <c r="AX4" s="6"/>
      <c r="AY4" s="6"/>
      <c r="AZ4" s="32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</row>
    <row r="5" spans="3:67" ht="9.9499999999999993" hidden="1" customHeight="1" thickBot="1" x14ac:dyDescent="0.4">
      <c r="C5" s="54"/>
      <c r="D5" s="54"/>
      <c r="E5" s="54"/>
      <c r="F5" s="54"/>
      <c r="G5" s="54"/>
      <c r="H5" s="54"/>
      <c r="X5" s="23">
        <v>0</v>
      </c>
      <c r="Y5" s="3">
        <v>0.1</v>
      </c>
      <c r="Z5" s="105" t="s">
        <v>5</v>
      </c>
      <c r="AA5" s="14">
        <v>0.89482515490838699</v>
      </c>
      <c r="AB5" s="4">
        <v>0.89</v>
      </c>
      <c r="AC5" s="4">
        <v>0.88</v>
      </c>
      <c r="AD5" s="36">
        <v>0</v>
      </c>
      <c r="AE5" s="4">
        <v>0.88936758949416339</v>
      </c>
      <c r="AF5" s="4">
        <v>0.88232669260700392</v>
      </c>
      <c r="AG5" s="4">
        <v>0.87491517509727623</v>
      </c>
      <c r="AH5" s="30">
        <v>0</v>
      </c>
      <c r="AI5" s="14">
        <v>0.84651262451361864</v>
      </c>
      <c r="AJ5" s="4">
        <v>0.83820607003891046</v>
      </c>
      <c r="AK5" s="4">
        <v>0.82946202334630348</v>
      </c>
      <c r="AL5" s="36">
        <v>0</v>
      </c>
      <c r="AM5" s="4">
        <v>0.76744217120622571</v>
      </c>
      <c r="AN5" s="4">
        <v>0.75820093385214005</v>
      </c>
      <c r="AO5" s="4">
        <v>0.74240988326848245</v>
      </c>
      <c r="AP5" s="36">
        <v>0</v>
      </c>
      <c r="AQ5" s="32"/>
      <c r="AR5" s="42" t="s">
        <v>6</v>
      </c>
      <c r="AS5" s="53">
        <f>F13</f>
        <v>20</v>
      </c>
      <c r="AT5" s="9"/>
      <c r="AU5" s="9">
        <f>IF(ROUNDDOWN(AS5,-1)&lt;20,0,ROUNDDOWN(AS5,-1))</f>
        <v>20</v>
      </c>
      <c r="AV5" s="9">
        <f>IF(ROUNDUP(AS5,-1)&lt;20,20,ROUNDUP(AS5,-1))</f>
        <v>20</v>
      </c>
      <c r="AW5" s="9">
        <f>IFERROR((AS5-AU5)/(AV5-AU5),0)</f>
        <v>0</v>
      </c>
      <c r="AX5" s="32"/>
      <c r="AY5" s="9" t="s">
        <v>8</v>
      </c>
      <c r="AZ5" s="9"/>
      <c r="BA5" s="9"/>
      <c r="BB5" s="125" t="s">
        <v>21</v>
      </c>
      <c r="BC5" s="125"/>
      <c r="BD5" s="9"/>
      <c r="BE5" s="9" t="s">
        <v>22</v>
      </c>
      <c r="BF5" s="9"/>
      <c r="BG5" s="9"/>
      <c r="BH5" s="9" t="s">
        <v>23</v>
      </c>
      <c r="BI5" s="9"/>
      <c r="BJ5" s="9"/>
      <c r="BK5" s="9" t="s">
        <v>24</v>
      </c>
      <c r="BL5" s="9"/>
      <c r="BM5" s="9"/>
      <c r="BN5" s="9" t="s">
        <v>25</v>
      </c>
      <c r="BO5" s="9"/>
    </row>
    <row r="6" spans="3:67" ht="9.9499999999999993" hidden="1" customHeight="1" thickBot="1" x14ac:dyDescent="0.4">
      <c r="C6" s="54"/>
      <c r="D6" s="54"/>
      <c r="E6" s="54"/>
      <c r="F6" s="54"/>
      <c r="G6" s="54"/>
      <c r="H6" s="54"/>
      <c r="X6" s="23">
        <v>0</v>
      </c>
      <c r="Y6" s="5">
        <v>0.2</v>
      </c>
      <c r="Z6" s="106"/>
      <c r="AA6" s="13">
        <v>0.88846991337599412</v>
      </c>
      <c r="AB6" s="6">
        <v>0.88289563228719803</v>
      </c>
      <c r="AC6" s="6">
        <v>0.87702787002339555</v>
      </c>
      <c r="AD6" s="35">
        <v>0</v>
      </c>
      <c r="AE6" s="6">
        <v>0.88953508754863819</v>
      </c>
      <c r="AF6" s="6">
        <v>0.87449778210116724</v>
      </c>
      <c r="AG6" s="6">
        <v>0.85866202334630348</v>
      </c>
      <c r="AH6" s="32">
        <v>0</v>
      </c>
      <c r="AI6" s="13">
        <v>0.82326619455252914</v>
      </c>
      <c r="AJ6" s="6">
        <v>0.80543256809338526</v>
      </c>
      <c r="AK6" s="6">
        <v>0.78021455252918293</v>
      </c>
      <c r="AL6" s="35">
        <v>0</v>
      </c>
      <c r="AM6" s="6">
        <v>0.75523324902723743</v>
      </c>
      <c r="AN6" s="6">
        <v>0.72733268482490265</v>
      </c>
      <c r="AO6" s="6">
        <v>0.69200155642023353</v>
      </c>
      <c r="AP6" s="35">
        <v>0</v>
      </c>
      <c r="AQ6" s="9"/>
      <c r="AR6" s="42" t="s">
        <v>7</v>
      </c>
      <c r="AS6" s="53">
        <f>F16</f>
        <v>20</v>
      </c>
      <c r="AT6" s="9"/>
      <c r="AU6" s="9">
        <f>IF(ROUNDDOWN(AS6,-1)&lt;10,"ERROR",ROUNDDOWN(AS6,-1))</f>
        <v>20</v>
      </c>
      <c r="AV6" s="9">
        <f>ROUNDUP(AS6,-1)</f>
        <v>20</v>
      </c>
      <c r="AW6" s="9">
        <f>IFERROR((AS6-AU6)/(AV6-AU6),0)</f>
        <v>0</v>
      </c>
      <c r="AX6" s="9"/>
      <c r="AY6" s="9">
        <f t="array" ref="AY6">INDEX($AA$5:$AP$40,(MATCH($AU$5&amp;$AU$8, $X$5:$X$40&amp;$Y$5:$Y$40, 0)),MATCH($AU$6&amp;$AU$7,$AA$2:$AP$2&amp;$AA$4:$AP$4))</f>
        <v>0.26342151851851847</v>
      </c>
      <c r="AZ6" s="9">
        <f t="array" ref="AZ6">INDEX($AA$5:$AP$40,(MATCH($AU$5&amp;$AU$8, $X$5:$X$40&amp;$Y$5:$Y$40, 0)),MATCH($AU$6&amp;$AV$7,$AA$2:$AP$2&amp;$AA$4:$AP$4))</f>
        <v>0.26342151851851847</v>
      </c>
      <c r="BA6" s="9"/>
      <c r="BB6" s="47">
        <f>AY6+$AW$9*(AY7-AY6)</f>
        <v>0.26342151851851847</v>
      </c>
      <c r="BC6" s="47">
        <f>AZ6+$AW$9*(AZ7-AZ6)</f>
        <v>0.26342151851851847</v>
      </c>
      <c r="BD6" s="9"/>
      <c r="BE6" s="9">
        <f>BB6+($AW$7)*(BC6-BB6)</f>
        <v>0.26342151851851847</v>
      </c>
      <c r="BF6" s="9"/>
      <c r="BG6" s="9"/>
      <c r="BH6" s="9">
        <f>BE6+($AW$6)*(BE12-BE6)</f>
        <v>0.26342151851851847</v>
      </c>
      <c r="BI6" s="9"/>
      <c r="BJ6" s="9"/>
      <c r="BK6" s="9">
        <f>BH6+$AW$8*(BH9-BH6)</f>
        <v>0.26342151851851847</v>
      </c>
      <c r="BL6" s="9"/>
      <c r="BM6" s="9"/>
      <c r="BN6" s="52">
        <f>IF(AND(AS5&lt;AS6,AS7&gt;5),"Possibly Unstable Slope",BK6+($AW$5)*(BK18-BK6))</f>
        <v>0.26342151851851847</v>
      </c>
      <c r="BO6" s="9"/>
    </row>
    <row r="7" spans="3:67" ht="9.75" hidden="1" customHeight="1" thickBot="1" x14ac:dyDescent="0.4">
      <c r="C7" s="54"/>
      <c r="D7" s="54"/>
      <c r="E7" s="54"/>
      <c r="F7" s="54"/>
      <c r="G7" s="54"/>
      <c r="H7" s="54"/>
      <c r="X7" s="23">
        <v>0</v>
      </c>
      <c r="Y7" s="5">
        <v>0.4</v>
      </c>
      <c r="Z7" s="106"/>
      <c r="AA7" s="13">
        <v>0.88375459284989777</v>
      </c>
      <c r="AB7" s="6">
        <v>0.87122671854412459</v>
      </c>
      <c r="AC7" s="6">
        <v>0.85719696969835302</v>
      </c>
      <c r="AD7" s="35">
        <v>0</v>
      </c>
      <c r="AE7" s="6">
        <v>0.88813535408560318</v>
      </c>
      <c r="AF7" s="6">
        <v>0.85599412451361867</v>
      </c>
      <c r="AG7" s="6">
        <v>0.82044591439688719</v>
      </c>
      <c r="AH7" s="32">
        <v>0</v>
      </c>
      <c r="AI7" s="13">
        <v>0.80722257392996111</v>
      </c>
      <c r="AJ7" s="6">
        <v>0.76829011673151748</v>
      </c>
      <c r="AK7" s="6">
        <v>0.66393680933852151</v>
      </c>
      <c r="AL7" s="35">
        <v>0</v>
      </c>
      <c r="AM7" s="6">
        <v>0.73879020428015563</v>
      </c>
      <c r="AN7" s="6">
        <v>0.6816201945525292</v>
      </c>
      <c r="AO7" s="6">
        <v>0.5253050583657588</v>
      </c>
      <c r="AP7" s="35">
        <v>0</v>
      </c>
      <c r="AQ7" s="9"/>
      <c r="AR7" s="43" t="s">
        <v>0</v>
      </c>
      <c r="AS7" s="43" t="str">
        <f>F20</f>
        <v>c'=0</v>
      </c>
      <c r="AT7" s="9"/>
      <c r="AU7" s="24" t="str">
        <f>IF(AS7="c'=0","c'=0",IF(AS7&lt;2,0,IF(AND(AS7&gt;=2,AS7&lt;4),2,IF(AS7&gt;=4,4,AS7))))</f>
        <v>c'=0</v>
      </c>
      <c r="AV7" s="9" t="str">
        <f>IF(AS7&lt;2,2,IF(AND(AS7&gt;2,AS7&lt;4),4,IF(AS7&gt;4,"c'=0",AS7)))</f>
        <v>c'=0</v>
      </c>
      <c r="AW7" s="9">
        <f>IFERROR((AS7-AU7)/(IF(AV7="c'=0",AS7+1,AV7)-AU7),0)</f>
        <v>0</v>
      </c>
      <c r="AX7" s="9"/>
      <c r="AY7" s="9">
        <f t="array" ref="AY7">INDEX($AA$5:$AP$40,(MATCH($AU$5&amp;$AU$8, $X$5:$X$40&amp;$Y$5:$Y$40, 0)),MATCH($AU$6&amp;$AU$7,$AA$2:$AP$2&amp;$AA$4:$AP$4))</f>
        <v>0.26342151851851847</v>
      </c>
      <c r="AZ7" s="9">
        <f t="array" ref="AZ7">INDEX($AA$5:$AP$40,(MATCH($AU$5&amp;$AU$8, $X$5:$X$40&amp;$Y$5:$Y$40, 0)),MATCH($AU$6&amp;$AV$7,$AA$2:$AP$2&amp;$AA$4:$AP$4))</f>
        <v>0.26342151851851847</v>
      </c>
      <c r="BA7" s="9"/>
      <c r="BB7" s="47"/>
      <c r="BC7" s="47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</row>
    <row r="8" spans="3:67" ht="9.9499999999999993" hidden="1" customHeight="1" thickBot="1" x14ac:dyDescent="0.4">
      <c r="C8" s="54"/>
      <c r="D8" s="54"/>
      <c r="E8" s="54"/>
      <c r="F8" s="54"/>
      <c r="G8" s="54"/>
      <c r="H8" s="54"/>
      <c r="X8" s="23">
        <v>0</v>
      </c>
      <c r="Y8" s="5">
        <v>0.6</v>
      </c>
      <c r="Z8" s="106"/>
      <c r="AA8" s="13">
        <v>0.88911994658222537</v>
      </c>
      <c r="AB8" s="6">
        <v>0.86710522546662883</v>
      </c>
      <c r="AC8" s="6">
        <v>0.84194141776937581</v>
      </c>
      <c r="AD8" s="35">
        <v>0</v>
      </c>
      <c r="AE8" s="6">
        <v>0.87932677431906625</v>
      </c>
      <c r="AF8" s="6">
        <v>0.83678929961089488</v>
      </c>
      <c r="AG8" s="6">
        <v>0.70745105058365754</v>
      </c>
      <c r="AH8" s="32">
        <v>0</v>
      </c>
      <c r="AI8" s="13">
        <v>0.80909736964980539</v>
      </c>
      <c r="AJ8" s="6">
        <v>0.73860431906614787</v>
      </c>
      <c r="AK8" s="6">
        <v>0.53440396887159536</v>
      </c>
      <c r="AL8" s="35">
        <v>0</v>
      </c>
      <c r="AM8" s="6">
        <v>0.73529309922178987</v>
      </c>
      <c r="AN8" s="6">
        <v>0.64081603112840468</v>
      </c>
      <c r="AO8" s="6">
        <v>0.41278342412451363</v>
      </c>
      <c r="AP8" s="35">
        <v>0</v>
      </c>
      <c r="AQ8" s="9"/>
      <c r="AR8" s="45" t="s">
        <v>2</v>
      </c>
      <c r="AS8" s="45">
        <f>F21</f>
        <v>1</v>
      </c>
      <c r="AT8" s="9"/>
      <c r="AU8" s="9">
        <f>IF(OR(AS8&lt;0.1,AS8=0.1),0.1,IF(AND(AS8&gt;=0.1,AS8&lt;0.2),0.1,IF(AND(AS8&gt;=0.2,AS8&lt;0.4),0.2,IF(AND(AS8&gt;=0.4,AS8&lt;0.6),0.4,IF(AND(AS8&gt;=0.6,AS8&lt;1),0.6,IF(AND(AS8&gt;=1,AS8&lt;1.5),1,IF(AND(AS8&gt;=1.5,AS8&lt;3),1.5,IF(AND(AS8&gt;=3,AS8&lt;10),3,IF(AND(AS8&gt;=10,AS8&lt;20),10,IF(OR(AS8&gt;=20,AS8=20),20))))))))))</f>
        <v>1</v>
      </c>
      <c r="AV8" s="9">
        <f>IF(OR(AS8&lt;0.1,AS8=0.1),0.1,IF(AND(AS8&gt;0.1,AS8&lt;=0.2),0.2,IF(AND(AS8&gt;0.2,AS8&lt;=0.4),0.4,IF(AND(AS8&gt;0.4,AS8&lt;=0.6),0.6,IF(AND(AS8&gt;0.6,AS8&lt;=1),1,IF(AND(AS8&gt;1,AS8&lt;=1.5),1.5,IF(AND(AS8&gt;1.5,AS8&lt;=3),3,IF(AND(AS8&gt;3,AS8&lt;=10),10,IF(AND(AS8&gt;10,AS8&lt;=20),20,IF(OR(AS8&gt;20,AS8=20),20))))))))))</f>
        <v>1</v>
      </c>
      <c r="AW8" s="9">
        <f>IFERROR((AS8-AU8)/(AV8-AU8),0)</f>
        <v>0</v>
      </c>
      <c r="AX8" s="9"/>
      <c r="AY8" s="9" t="s">
        <v>9</v>
      </c>
      <c r="AZ8" s="9"/>
      <c r="BA8" s="9"/>
      <c r="BB8" s="47"/>
      <c r="BC8" s="47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</row>
    <row r="9" spans="3:67" ht="9.9499999999999993" hidden="1" customHeight="1" thickBot="1" x14ac:dyDescent="0.4">
      <c r="C9" s="54"/>
      <c r="D9" s="54"/>
      <c r="E9" s="54"/>
      <c r="F9" s="54"/>
      <c r="G9" s="54"/>
      <c r="H9" s="54"/>
      <c r="X9" s="23">
        <v>0</v>
      </c>
      <c r="Y9" s="5">
        <v>1</v>
      </c>
      <c r="Z9" s="106"/>
      <c r="AA9" s="13">
        <v>0.87309751696793925</v>
      </c>
      <c r="AB9" s="6">
        <v>0.83763591284702488</v>
      </c>
      <c r="AC9" s="6">
        <v>0.74600578119139971</v>
      </c>
      <c r="AD9" s="35">
        <v>0</v>
      </c>
      <c r="AE9" s="6">
        <v>0.87384149610894946</v>
      </c>
      <c r="AF9" s="6">
        <v>0.78955957198443583</v>
      </c>
      <c r="AG9" s="6">
        <v>0.56093167315175096</v>
      </c>
      <c r="AH9" s="32">
        <v>0</v>
      </c>
      <c r="AI9" s="13">
        <v>0.79954465953307396</v>
      </c>
      <c r="AJ9" s="6">
        <v>0.66298680933852139</v>
      </c>
      <c r="AK9" s="6">
        <v>0.42275618677042803</v>
      </c>
      <c r="AL9" s="35">
        <v>0</v>
      </c>
      <c r="AM9" s="6">
        <v>0.72786388132295721</v>
      </c>
      <c r="AN9" s="6">
        <v>0.55623770428015562</v>
      </c>
      <c r="AO9" s="6">
        <v>0.33104389105058368</v>
      </c>
      <c r="AP9" s="35">
        <v>0</v>
      </c>
      <c r="AQ9" s="9"/>
      <c r="AR9" s="44" t="s">
        <v>3</v>
      </c>
      <c r="AS9" s="44">
        <v>0</v>
      </c>
      <c r="AT9" s="9"/>
      <c r="AU9" s="9">
        <v>0</v>
      </c>
      <c r="AV9" s="9">
        <v>0</v>
      </c>
      <c r="AW9" s="9">
        <f>IFERROR((AS9-AU9)/(AV9-AU9),0)</f>
        <v>0</v>
      </c>
      <c r="AX9" s="9"/>
      <c r="AY9" s="9">
        <f t="array" ref="AY9">INDEX($AA$5:$AP$40,(MATCH($AU$5&amp;$AV$8, $X$5:$X$40&amp;$Y$5:$Y$40, 0)),MATCH($AU$6&amp;$AU$7,$AA$2:$AP$2&amp;$AA$4:$AP$4))</f>
        <v>0.26342151851851847</v>
      </c>
      <c r="AZ9" s="9">
        <f t="array" ref="AZ9">INDEX($AA$5:$AP$40,(MATCH($AU$5&amp;$AV$8, $X$5:$X$40&amp;$Y$5:$Y$40, 0)),MATCH($AU$6&amp;$AV$7,$AA$2:$AP$2&amp;$AA$4:$AP$4))</f>
        <v>0.26342151851851847</v>
      </c>
      <c r="BA9" s="9"/>
      <c r="BB9" s="47">
        <f>AY9+$AW$9*(AY10-AY9)</f>
        <v>0.26342151851851847</v>
      </c>
      <c r="BC9" s="47">
        <f>AZ9+$AW$9*(AZ10-AZ9)</f>
        <v>0.26342151851851847</v>
      </c>
      <c r="BD9" s="9"/>
      <c r="BE9" s="9">
        <f>BB9+($AW$7)*(BC9-BB9)</f>
        <v>0.26342151851851847</v>
      </c>
      <c r="BF9" s="9"/>
      <c r="BG9" s="9"/>
      <c r="BH9" s="9">
        <f>BE9+($AW$6)*(BE15-BE9)</f>
        <v>0.26342151851851847</v>
      </c>
      <c r="BI9" s="9"/>
      <c r="BJ9" s="9"/>
      <c r="BK9" s="9"/>
      <c r="BL9" s="9"/>
      <c r="BM9" s="9"/>
      <c r="BN9" s="9"/>
      <c r="BO9" s="9"/>
    </row>
    <row r="10" spans="3:67" ht="9.9499999999999993" hidden="1" customHeight="1" thickBot="1" x14ac:dyDescent="0.4">
      <c r="C10" s="54"/>
      <c r="D10" s="54"/>
      <c r="E10" s="55"/>
      <c r="F10" s="54"/>
      <c r="G10" s="54"/>
      <c r="H10" s="54"/>
      <c r="X10" s="23">
        <v>0</v>
      </c>
      <c r="Y10" s="5">
        <v>1.5</v>
      </c>
      <c r="Z10" s="106"/>
      <c r="AA10" s="13">
        <v>0.87121155304739906</v>
      </c>
      <c r="AB10" s="6">
        <v>0.81596321180213738</v>
      </c>
      <c r="AC10" s="6">
        <v>0.62472898257046772</v>
      </c>
      <c r="AD10" s="35">
        <v>0</v>
      </c>
      <c r="AE10" s="6">
        <v>0.86897723346303501</v>
      </c>
      <c r="AF10" s="6">
        <v>0.72318614785992208</v>
      </c>
      <c r="AG10" s="6">
        <v>0.47015665369649806</v>
      </c>
      <c r="AH10" s="32">
        <v>0</v>
      </c>
      <c r="AI10" s="13">
        <v>0.79671135797665371</v>
      </c>
      <c r="AJ10" s="6">
        <v>0.61441334630350197</v>
      </c>
      <c r="AK10" s="6">
        <v>0.36896957198443581</v>
      </c>
      <c r="AL10" s="35">
        <v>0</v>
      </c>
      <c r="AM10" s="6">
        <v>0.72956061284046692</v>
      </c>
      <c r="AN10" s="6">
        <v>0.53916163424124508</v>
      </c>
      <c r="AO10" s="6">
        <v>0.30249634241245138</v>
      </c>
      <c r="AP10" s="35">
        <v>0</v>
      </c>
      <c r="AQ10" s="9"/>
      <c r="AR10" s="9"/>
      <c r="AS10" s="9"/>
      <c r="AT10" s="9"/>
      <c r="AU10" s="9"/>
      <c r="AV10" s="9"/>
      <c r="AW10" s="9"/>
      <c r="AX10" s="9"/>
      <c r="AY10" s="9">
        <f t="array" ref="AY10">INDEX($AA$5:$AP$40,(MATCH($AU$5&amp;$AV$8, $X$5:$X$40&amp;$Y$5:$Y$40, 0)),MATCH($AU$6&amp;$AU$7,$AA$2:$AP$2&amp;$AA$4:$AP$4))</f>
        <v>0.26342151851851847</v>
      </c>
      <c r="AZ10" s="9">
        <f t="array" ref="AZ10">INDEX($AA$5:$AP$40,(MATCH($AU$5&amp;$AV$8, $X$5:$X$40&amp;$Y$5:$Y$40, 0)),MATCH($AU$6&amp;$AV$7,$AA$2:$AP$2&amp;$AA$4:$AP$4))</f>
        <v>0.26342151851851847</v>
      </c>
      <c r="BA10" s="9"/>
      <c r="BB10" s="47"/>
      <c r="BC10" s="47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</row>
    <row r="11" spans="3:67" ht="9.9499999999999993" customHeight="1" thickBot="1" x14ac:dyDescent="0.4">
      <c r="C11" s="54"/>
      <c r="D11" s="54"/>
      <c r="E11" s="54"/>
      <c r="F11" s="54"/>
      <c r="G11" s="54"/>
      <c r="H11" s="54"/>
      <c r="X11" s="23">
        <v>0</v>
      </c>
      <c r="Y11" s="5">
        <v>3</v>
      </c>
      <c r="Z11" s="106"/>
      <c r="AA11" s="13">
        <v>0.87053635198886115</v>
      </c>
      <c r="AB11" s="6">
        <v>0.72710585695752383</v>
      </c>
      <c r="AC11" s="6">
        <v>0.46734019048197856</v>
      </c>
      <c r="AD11" s="35">
        <v>0</v>
      </c>
      <c r="AE11" s="6">
        <v>0.87129825486381329</v>
      </c>
      <c r="AF11" s="6">
        <v>0.67217404669260694</v>
      </c>
      <c r="AG11" s="6">
        <v>0.37006466926070042</v>
      </c>
      <c r="AH11" s="32">
        <v>0</v>
      </c>
      <c r="AI11" s="13">
        <v>0.83433341245136194</v>
      </c>
      <c r="AJ11" s="6">
        <v>0.61943486381322954</v>
      </c>
      <c r="AK11" s="6">
        <v>0.31279431906614791</v>
      </c>
      <c r="AL11" s="35">
        <v>0</v>
      </c>
      <c r="AM11" s="6">
        <v>0.79790634241245129</v>
      </c>
      <c r="AN11" s="6">
        <v>0.58774019455252913</v>
      </c>
      <c r="AO11" s="6">
        <v>0.27691035019455251</v>
      </c>
      <c r="AP11" s="35">
        <v>0</v>
      </c>
      <c r="AQ11" s="9"/>
      <c r="AR11" s="9"/>
      <c r="AS11" s="9"/>
      <c r="AT11" s="9"/>
      <c r="AU11" s="9"/>
      <c r="AV11" s="9"/>
      <c r="AW11" s="9"/>
      <c r="AX11" s="9"/>
      <c r="AY11" s="9" t="s">
        <v>10</v>
      </c>
      <c r="AZ11" s="9"/>
      <c r="BA11" s="9"/>
      <c r="BB11" s="47"/>
      <c r="BC11" s="47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</row>
    <row r="12" spans="3:67" ht="35.1" customHeight="1" thickBot="1" x14ac:dyDescent="0.4">
      <c r="C12" s="54"/>
      <c r="D12" s="116" t="s">
        <v>27</v>
      </c>
      <c r="E12" s="117"/>
      <c r="F12" s="57" t="s">
        <v>32</v>
      </c>
      <c r="G12" s="56" t="s">
        <v>33</v>
      </c>
      <c r="H12" s="54"/>
      <c r="L12" s="66" t="s">
        <v>34</v>
      </c>
      <c r="M12" s="9"/>
      <c r="N12" s="9"/>
      <c r="O12" s="9"/>
      <c r="P12" s="9"/>
      <c r="Q12" s="9"/>
      <c r="R12" s="9"/>
      <c r="S12" s="9"/>
      <c r="T12" s="9"/>
      <c r="U12" s="9"/>
      <c r="V12" s="9"/>
      <c r="X12" s="23">
        <v>0</v>
      </c>
      <c r="Y12" s="5">
        <v>10</v>
      </c>
      <c r="Z12" s="106"/>
      <c r="AA12" s="13">
        <v>0.89210184045263829</v>
      </c>
      <c r="AB12" s="6">
        <v>0.63348996511113231</v>
      </c>
      <c r="AC12" s="6">
        <v>0.30926968479747391</v>
      </c>
      <c r="AD12" s="35">
        <v>0</v>
      </c>
      <c r="AE12" s="6">
        <v>0.95997911673151748</v>
      </c>
      <c r="AF12" s="6">
        <v>0.6452850972762646</v>
      </c>
      <c r="AG12" s="6">
        <v>0.28465789883268477</v>
      </c>
      <c r="AH12" s="32">
        <v>0</v>
      </c>
      <c r="AI12" s="13">
        <v>0.95949292801556407</v>
      </c>
      <c r="AJ12" s="6">
        <v>0.63150346303501947</v>
      </c>
      <c r="AK12" s="6">
        <v>0.26436661478599222</v>
      </c>
      <c r="AL12" s="35">
        <v>0</v>
      </c>
      <c r="AM12" s="6">
        <v>0.95798103501945531</v>
      </c>
      <c r="AN12" s="6">
        <v>0.62420007782101172</v>
      </c>
      <c r="AO12" s="6">
        <v>0.25324381322957196</v>
      </c>
      <c r="AP12" s="35">
        <v>0</v>
      </c>
      <c r="AQ12" s="9"/>
      <c r="AR12" s="9"/>
      <c r="AS12" s="9"/>
      <c r="AT12" s="9"/>
      <c r="AU12" s="9"/>
      <c r="AV12" s="9"/>
      <c r="AW12" s="9"/>
      <c r="AX12" s="9"/>
      <c r="AY12" s="9">
        <f t="array" ref="AY12">INDEX($AA$5:$AP$40,(MATCH($AU$5&amp;$AU$8, $X$5:$X$40&amp;$Y$5:$Y$40, 0)),MATCH($AV$6&amp;$AU$7,$AA$2:$AP$2&amp;$AA$4:$AP$4))</f>
        <v>0.26342151851851847</v>
      </c>
      <c r="AZ12" s="9">
        <f t="array" ref="AZ12">INDEX($AA$5:$AP$40,(MATCH($AU$5&amp;$AU$8, $X$5:$X$40&amp;$Y$5:$Y$40, 0)),MATCH($AV$6&amp;$AV$7,$AA$2:$AP$2&amp;$AA$4:$AP$4))</f>
        <v>0.26342151851851847</v>
      </c>
      <c r="BA12" s="9"/>
      <c r="BB12" s="47">
        <f>AY12+$AW$9*(AY13-AY12)</f>
        <v>0.26342151851851847</v>
      </c>
      <c r="BC12" s="47">
        <f>AZ12+$AW$9*(AZ13-AZ12)</f>
        <v>0.26342151851851847</v>
      </c>
      <c r="BD12" s="9"/>
      <c r="BE12" s="9">
        <f>BB12+($AW$7)*(BC12-BB12)</f>
        <v>0.26342151851851847</v>
      </c>
      <c r="BF12" s="9"/>
      <c r="BG12" s="9"/>
      <c r="BH12" s="9"/>
      <c r="BI12" s="9"/>
      <c r="BJ12" s="9"/>
      <c r="BK12" s="9"/>
      <c r="BL12" s="9"/>
      <c r="BM12" s="9"/>
      <c r="BN12" s="9"/>
      <c r="BO12" s="9"/>
    </row>
    <row r="13" spans="3:67" ht="35.1" customHeight="1" thickBot="1" x14ac:dyDescent="0.4">
      <c r="C13" s="54"/>
      <c r="D13" s="110" t="s">
        <v>28</v>
      </c>
      <c r="E13" s="111"/>
      <c r="F13" s="73">
        <v>20</v>
      </c>
      <c r="G13" s="78" t="s">
        <v>29</v>
      </c>
      <c r="H13" s="54"/>
      <c r="L13" s="60" t="s">
        <v>44</v>
      </c>
      <c r="M13" s="61"/>
      <c r="N13" s="61"/>
      <c r="O13" s="61"/>
      <c r="P13" s="61"/>
      <c r="Q13" s="61"/>
      <c r="R13" s="61"/>
      <c r="S13" s="61"/>
      <c r="T13" s="61"/>
      <c r="U13" s="61"/>
      <c r="V13" s="62"/>
      <c r="X13" s="23">
        <v>0</v>
      </c>
      <c r="Y13" s="7">
        <v>20</v>
      </c>
      <c r="Z13" s="107"/>
      <c r="AA13" s="15">
        <v>0.90628050967999008</v>
      </c>
      <c r="AB13" s="8">
        <v>0.60691530448863829</v>
      </c>
      <c r="AC13" s="8">
        <v>0.2697172675743249</v>
      </c>
      <c r="AD13" s="37">
        <v>0</v>
      </c>
      <c r="AE13" s="8">
        <v>0.98558394941634242</v>
      </c>
      <c r="AF13" s="8">
        <v>0.64060684824902725</v>
      </c>
      <c r="AG13" s="8">
        <v>0.26256809338521403</v>
      </c>
      <c r="AH13" s="34">
        <v>0</v>
      </c>
      <c r="AI13" s="15">
        <v>0.98323580544747091</v>
      </c>
      <c r="AJ13" s="8">
        <v>0.63267136186770434</v>
      </c>
      <c r="AK13" s="8">
        <v>0.25283603112840464</v>
      </c>
      <c r="AL13" s="37">
        <v>0</v>
      </c>
      <c r="AM13" s="8">
        <v>0.97521401167315169</v>
      </c>
      <c r="AN13" s="8">
        <v>0.62665171206225678</v>
      </c>
      <c r="AO13" s="8">
        <v>0.25135766536964982</v>
      </c>
      <c r="AP13" s="37">
        <v>0</v>
      </c>
      <c r="AQ13" s="9"/>
      <c r="AR13" s="9"/>
      <c r="AS13" s="9"/>
      <c r="AT13" s="9"/>
      <c r="AU13" s="9"/>
      <c r="AV13" s="9"/>
      <c r="AW13" s="9"/>
      <c r="AX13" s="9"/>
      <c r="AY13" s="9">
        <f t="array" ref="AY13">INDEX($AA$5:$AP$40,(MATCH($AU$5&amp;$AU$8, $X$5:$X$40&amp;$Y$5:$Y$40, 0)),MATCH($AV$6&amp;$AU$7,$AA$2:$AP$2&amp;$AA$4:$AP$4))</f>
        <v>0.26342151851851847</v>
      </c>
      <c r="AZ13" s="9">
        <f t="array" ref="AZ13">INDEX($AA$5:$AP$40,(MATCH($AU$5&amp;$AU$8, $X$5:$X$40&amp;$Y$5:$Y$40, 0)),MATCH($AV$6&amp;$AV$7,$AA$2:$AP$2&amp;$AA$4:$AP$4))</f>
        <v>0.26342151851851847</v>
      </c>
      <c r="BA13" s="9"/>
      <c r="BB13" s="47"/>
      <c r="BC13" s="4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</row>
    <row r="14" spans="3:67" ht="35.1" customHeight="1" thickTop="1" thickBot="1" x14ac:dyDescent="0.4">
      <c r="C14" s="54"/>
      <c r="D14" s="110" t="s">
        <v>48</v>
      </c>
      <c r="E14" s="111"/>
      <c r="F14" s="73">
        <v>0</v>
      </c>
      <c r="G14" s="78" t="s">
        <v>50</v>
      </c>
      <c r="L14" s="63" t="s">
        <v>43</v>
      </c>
      <c r="M14" s="9"/>
      <c r="N14" s="9"/>
      <c r="O14" s="9"/>
      <c r="P14" s="9"/>
      <c r="Q14" s="9"/>
      <c r="R14" s="9"/>
      <c r="S14" s="9"/>
      <c r="T14" s="9"/>
      <c r="U14" s="9"/>
      <c r="V14" s="64"/>
      <c r="X14" s="23">
        <v>20</v>
      </c>
      <c r="Y14" s="20">
        <v>0.1</v>
      </c>
      <c r="Z14" s="105" t="s">
        <v>5</v>
      </c>
      <c r="AA14" s="29">
        <v>0.91451266559927269</v>
      </c>
      <c r="AB14" s="30">
        <v>0.91283123812480604</v>
      </c>
      <c r="AC14" s="30">
        <v>0.91117874042518765</v>
      </c>
      <c r="AD14" s="36">
        <v>0.69323317777777771</v>
      </c>
      <c r="AE14" s="30">
        <v>0.79975850486504507</v>
      </c>
      <c r="AF14" s="30">
        <v>0.79491832612692337</v>
      </c>
      <c r="AG14" s="30">
        <v>0.79003499744640027</v>
      </c>
      <c r="AH14" s="30">
        <v>0.21647157777777776</v>
      </c>
      <c r="AI14" s="29">
        <v>0.64262806466860034</v>
      </c>
      <c r="AJ14" s="30">
        <v>0.62750918040076031</v>
      </c>
      <c r="AK14" s="30">
        <v>0.61261345706268511</v>
      </c>
      <c r="AL14" s="36">
        <v>0</v>
      </c>
      <c r="AM14" s="30">
        <v>0.5348082708035804</v>
      </c>
      <c r="AN14" s="30">
        <v>0.51573042926675994</v>
      </c>
      <c r="AO14" s="30">
        <v>0.49667441406838564</v>
      </c>
      <c r="AP14" s="36">
        <v>0</v>
      </c>
      <c r="AQ14" s="9"/>
      <c r="AR14" s="9"/>
      <c r="AS14" s="9"/>
      <c r="AT14" s="9"/>
      <c r="AU14" s="9"/>
      <c r="AV14" s="9"/>
      <c r="AW14" s="9"/>
      <c r="AX14" s="9"/>
      <c r="AY14" s="46" t="s">
        <v>11</v>
      </c>
      <c r="AZ14" s="41"/>
      <c r="BA14" s="41"/>
      <c r="BB14" s="48"/>
      <c r="BC14" s="48"/>
      <c r="BD14" s="41"/>
      <c r="BE14" s="41"/>
      <c r="BF14" s="41"/>
      <c r="BG14" s="9"/>
      <c r="BH14" s="9"/>
      <c r="BI14" s="9"/>
      <c r="BJ14" s="9"/>
      <c r="BK14" s="9"/>
      <c r="BL14" s="9"/>
      <c r="BM14" s="9"/>
      <c r="BN14" s="9"/>
      <c r="BO14" s="9"/>
    </row>
    <row r="15" spans="3:67" ht="35.1" customHeight="1" thickTop="1" thickBot="1" x14ac:dyDescent="0.4">
      <c r="C15" s="54"/>
      <c r="D15" s="110" t="s">
        <v>56</v>
      </c>
      <c r="E15" s="111"/>
      <c r="F15" s="73">
        <v>120</v>
      </c>
      <c r="G15" s="78" t="s">
        <v>49</v>
      </c>
      <c r="L15" s="63" t="s">
        <v>42</v>
      </c>
      <c r="M15" s="9"/>
      <c r="N15" s="9"/>
      <c r="O15" s="9"/>
      <c r="P15" s="9"/>
      <c r="Q15" s="9"/>
      <c r="R15" s="9"/>
      <c r="S15" s="9"/>
      <c r="T15" s="9"/>
      <c r="U15" s="9"/>
      <c r="V15" s="64"/>
      <c r="X15" s="23">
        <v>20</v>
      </c>
      <c r="Y15" s="21">
        <v>0.2</v>
      </c>
      <c r="Z15" s="106"/>
      <c r="AA15" s="31">
        <v>0.89715635981819397</v>
      </c>
      <c r="AB15" s="32">
        <v>0.88582382038046492</v>
      </c>
      <c r="AC15" s="32">
        <v>0.90499634542520657</v>
      </c>
      <c r="AD15" s="35">
        <v>0.67964037037037028</v>
      </c>
      <c r="AE15" s="32">
        <v>0.74525348081348031</v>
      </c>
      <c r="AF15" s="32">
        <v>0.7306725283231329</v>
      </c>
      <c r="AG15" s="32">
        <v>0.71719491724300033</v>
      </c>
      <c r="AH15" s="32">
        <v>0.21222703703703702</v>
      </c>
      <c r="AI15" s="31">
        <v>0.61891581713767208</v>
      </c>
      <c r="AJ15" s="32">
        <v>0.59060665737236073</v>
      </c>
      <c r="AK15" s="32">
        <v>0.56301767399482439</v>
      </c>
      <c r="AL15" s="35">
        <v>0</v>
      </c>
      <c r="AM15" s="32">
        <v>0.52465954004244453</v>
      </c>
      <c r="AN15" s="32">
        <v>0.48680580331646595</v>
      </c>
      <c r="AO15" s="32">
        <v>0.45099047199933123</v>
      </c>
      <c r="AP15" s="35">
        <v>0</v>
      </c>
      <c r="AQ15" s="9"/>
      <c r="AR15" s="9"/>
      <c r="AS15" s="9"/>
      <c r="AT15" s="9"/>
      <c r="AU15" s="9"/>
      <c r="AV15" s="9"/>
      <c r="AW15" s="9"/>
      <c r="AX15" s="9"/>
      <c r="AY15" s="9">
        <f t="array" ref="AY15">INDEX($AA$5:$AP$40,(MATCH($AU$5&amp;$AV$8, $X$5:$X$40&amp;$Y$5:$Y$40, 0)),MATCH($AV$6&amp;$AU$7,$AA$2:$AP$2&amp;$AA$4:$AP$4))</f>
        <v>0.26342151851851847</v>
      </c>
      <c r="AZ15" s="9">
        <f t="array" ref="AZ15">INDEX($AA$5:$AP$40,(MATCH($AU$5&amp;$AV$8, $X$5:$X$40&amp;$Y$5:$Y$40, 0)),MATCH($AV$6&amp;$AV$7,$AA$2:$AP$2&amp;$AA$4:$AP$4))</f>
        <v>0.26342151851851847</v>
      </c>
      <c r="BA15" s="41"/>
      <c r="BB15" s="47">
        <f>AY15+$AW$9*(AY16-AY15)</f>
        <v>0.26342151851851847</v>
      </c>
      <c r="BC15" s="47">
        <f>AZ15+$AW$9*(AZ16-AZ15)</f>
        <v>0.26342151851851847</v>
      </c>
      <c r="BD15" s="41"/>
      <c r="BE15" s="9">
        <f>BB15+($AW$7)*(BC15-BB15)</f>
        <v>0.26342151851851847</v>
      </c>
      <c r="BF15" s="41"/>
      <c r="BG15" s="9"/>
      <c r="BH15" s="9"/>
      <c r="BI15" s="9"/>
      <c r="BJ15" s="9"/>
      <c r="BK15" s="9"/>
      <c r="BL15" s="9"/>
      <c r="BM15" s="9"/>
      <c r="BN15" s="9"/>
      <c r="BO15" s="9"/>
    </row>
    <row r="16" spans="3:67" ht="35.1" customHeight="1" thickTop="1" thickBot="1" x14ac:dyDescent="0.4">
      <c r="C16" s="54"/>
      <c r="D16" s="112" t="s">
        <v>26</v>
      </c>
      <c r="E16" s="113"/>
      <c r="F16" s="74">
        <v>20</v>
      </c>
      <c r="G16" s="71" t="s">
        <v>29</v>
      </c>
      <c r="H16" s="54"/>
      <c r="L16" s="63" t="s">
        <v>41</v>
      </c>
      <c r="M16" s="9"/>
      <c r="N16" s="9"/>
      <c r="O16" s="9"/>
      <c r="P16" s="9"/>
      <c r="Q16" s="9"/>
      <c r="R16" s="9"/>
      <c r="S16" s="9"/>
      <c r="T16" s="9"/>
      <c r="U16" s="9"/>
      <c r="V16" s="64"/>
      <c r="X16" s="23">
        <v>20</v>
      </c>
      <c r="Y16" s="21">
        <v>0.4</v>
      </c>
      <c r="Z16" s="106"/>
      <c r="AA16" s="31">
        <v>0.86095465822037265</v>
      </c>
      <c r="AB16" s="32">
        <v>0.85881640263612369</v>
      </c>
      <c r="AC16" s="32">
        <v>0.84192772493990942</v>
      </c>
      <c r="AD16" s="35">
        <v>0.63216089506172835</v>
      </c>
      <c r="AE16" s="32">
        <v>0.72665904439425177</v>
      </c>
      <c r="AF16" s="32">
        <v>0.69625039293537105</v>
      </c>
      <c r="AG16" s="32">
        <v>0.66655282252186454</v>
      </c>
      <c r="AH16" s="32">
        <v>0.21610043209876539</v>
      </c>
      <c r="AI16" s="31">
        <v>0.6160417530560357</v>
      </c>
      <c r="AJ16" s="32">
        <v>0.56234724340901698</v>
      </c>
      <c r="AK16" s="32">
        <v>0.51450715392529411</v>
      </c>
      <c r="AL16" s="35">
        <v>0</v>
      </c>
      <c r="AM16" s="32">
        <v>0.51569695881859434</v>
      </c>
      <c r="AN16" s="32">
        <v>0.44794999990911677</v>
      </c>
      <c r="AO16" s="32">
        <v>0.38657524854655817</v>
      </c>
      <c r="AP16" s="35">
        <v>0</v>
      </c>
      <c r="AQ16" s="9"/>
      <c r="AR16" s="9"/>
      <c r="AS16" s="9"/>
      <c r="AT16" s="9"/>
      <c r="AU16" s="9"/>
      <c r="AV16" s="9"/>
      <c r="AW16" s="9"/>
      <c r="AX16" s="9"/>
      <c r="AY16" s="9">
        <f t="array" ref="AY16">INDEX($AA$5:$AP$40,(MATCH($AU$5&amp;$AV$8, $X$5:$X$40&amp;$Y$5:$Y$40, 0)),MATCH($AV$6&amp;$AU$7,$AA$2:$AP$2&amp;$AA$4:$AP$4))</f>
        <v>0.26342151851851847</v>
      </c>
      <c r="AZ16" s="9">
        <f t="array" ref="AZ16">INDEX($AA$5:$AP$40,(MATCH($AU$5&amp;$AV$8, $X$5:$X$40&amp;$Y$5:$Y$40, 0)),MATCH($AV$6&amp;$AV$7,$AA$2:$AP$2&amp;$AA$4:$AP$4))</f>
        <v>0.26342151851851847</v>
      </c>
      <c r="BA16" s="39"/>
      <c r="BB16" s="49"/>
      <c r="BC16" s="50"/>
      <c r="BD16" s="39"/>
      <c r="BE16" s="39"/>
      <c r="BF16" s="38"/>
      <c r="BG16" s="9"/>
      <c r="BH16" s="9"/>
      <c r="BI16" s="9"/>
      <c r="BJ16" s="9"/>
      <c r="BK16" s="9"/>
      <c r="BL16" s="9"/>
      <c r="BM16" s="9"/>
      <c r="BN16" s="9"/>
      <c r="BO16" s="9"/>
    </row>
    <row r="17" spans="3:67" ht="35.1" customHeight="1" thickTop="1" thickBot="1" x14ac:dyDescent="0.4">
      <c r="C17" s="54"/>
      <c r="D17" s="112" t="s">
        <v>51</v>
      </c>
      <c r="E17" s="113"/>
      <c r="F17" s="74">
        <v>20</v>
      </c>
      <c r="G17" s="71" t="s">
        <v>52</v>
      </c>
      <c r="H17" s="54"/>
      <c r="L17" s="65" t="s">
        <v>39</v>
      </c>
      <c r="M17" s="9"/>
      <c r="N17" s="9"/>
      <c r="O17" s="9"/>
      <c r="P17" s="9"/>
      <c r="Q17" s="9"/>
      <c r="R17" s="9"/>
      <c r="S17" s="9"/>
      <c r="T17" s="9"/>
      <c r="U17" s="9"/>
      <c r="V17" s="64"/>
      <c r="X17" s="23">
        <v>20</v>
      </c>
      <c r="Y17" s="21">
        <v>0.6</v>
      </c>
      <c r="Z17" s="106"/>
      <c r="AA17" s="31">
        <v>0.85301985872112274</v>
      </c>
      <c r="AB17" s="32">
        <v>0.8361967436577693</v>
      </c>
      <c r="AC17" s="32">
        <v>0.82365496068767052</v>
      </c>
      <c r="AD17" s="35">
        <v>0.58468141975308641</v>
      </c>
      <c r="AE17" s="32">
        <v>0.72725012938513345</v>
      </c>
      <c r="AF17" s="32">
        <v>0.67702601653363181</v>
      </c>
      <c r="AG17" s="32">
        <v>0.62922367476950869</v>
      </c>
      <c r="AH17" s="32">
        <v>0.2199738271604938</v>
      </c>
      <c r="AI17" s="31">
        <v>0.61414522914897651</v>
      </c>
      <c r="AJ17" s="32">
        <v>0.53514291194664465</v>
      </c>
      <c r="AK17" s="32">
        <v>0.46862643924135389</v>
      </c>
      <c r="AL17" s="35">
        <v>0</v>
      </c>
      <c r="AM17" s="32">
        <v>0.5104159502857315</v>
      </c>
      <c r="AN17" s="32">
        <v>0.41429774367482874</v>
      </c>
      <c r="AO17" s="32">
        <v>0.33356865262842883</v>
      </c>
      <c r="AP17" s="35">
        <v>0</v>
      </c>
      <c r="AQ17" s="9"/>
      <c r="AR17" s="9"/>
      <c r="AS17" s="9"/>
      <c r="AT17" s="9"/>
      <c r="AU17" s="9"/>
      <c r="AV17" s="9"/>
      <c r="AW17" s="9"/>
      <c r="AX17" s="9"/>
      <c r="AY17" s="9" t="s">
        <v>12</v>
      </c>
      <c r="AZ17" s="24"/>
      <c r="BA17" s="24"/>
      <c r="BB17" s="47"/>
      <c r="BC17" s="47"/>
      <c r="BD17" s="24"/>
      <c r="BE17" s="24"/>
      <c r="BF17" s="24"/>
      <c r="BG17" s="9"/>
      <c r="BH17" s="9"/>
      <c r="BI17" s="9"/>
      <c r="BJ17" s="9"/>
      <c r="BK17" s="9"/>
      <c r="BL17" s="9"/>
      <c r="BM17" s="9"/>
      <c r="BN17" s="9"/>
      <c r="BO17" s="9"/>
    </row>
    <row r="18" spans="3:67" ht="35.1" customHeight="1" thickTop="1" thickBot="1" x14ac:dyDescent="0.4">
      <c r="C18" s="54"/>
      <c r="D18" s="112" t="s">
        <v>53</v>
      </c>
      <c r="E18" s="113"/>
      <c r="F18" s="76">
        <v>20</v>
      </c>
      <c r="G18" s="71" t="s">
        <v>52</v>
      </c>
      <c r="H18" s="54"/>
      <c r="L18" s="63" t="s">
        <v>38</v>
      </c>
      <c r="M18" s="66"/>
      <c r="N18" s="66"/>
      <c r="O18" s="66"/>
      <c r="P18" s="9"/>
      <c r="Q18" s="9"/>
      <c r="R18" s="9"/>
      <c r="S18" s="9"/>
      <c r="T18" s="9"/>
      <c r="U18" s="9"/>
      <c r="V18" s="64"/>
      <c r="X18" s="23">
        <v>20</v>
      </c>
      <c r="Y18" s="21">
        <v>1</v>
      </c>
      <c r="Z18" s="106"/>
      <c r="AA18" s="31">
        <v>0.84953165767834016</v>
      </c>
      <c r="AB18" s="32">
        <v>0.82259742832643379</v>
      </c>
      <c r="AC18" s="32">
        <v>0.78489275977797102</v>
      </c>
      <c r="AD18" s="35">
        <v>0.58366687242798354</v>
      </c>
      <c r="AE18" s="32">
        <v>0.72040181973209694</v>
      </c>
      <c r="AF18" s="32">
        <v>0.64092627033161342</v>
      </c>
      <c r="AG18" s="32">
        <v>0.58069263938198401</v>
      </c>
      <c r="AH18" s="32">
        <v>0.26342151851851847</v>
      </c>
      <c r="AI18" s="31">
        <v>0.61079861614329201</v>
      </c>
      <c r="AJ18" s="32">
        <v>0.49511975527957103</v>
      </c>
      <c r="AK18" s="32">
        <v>0.41778164520630312</v>
      </c>
      <c r="AL18" s="35">
        <v>0</v>
      </c>
      <c r="AM18" s="32">
        <v>0.52232360209864415</v>
      </c>
      <c r="AN18" s="32">
        <v>0.39235074766971678</v>
      </c>
      <c r="AO18" s="32">
        <v>0.30496760916475324</v>
      </c>
      <c r="AP18" s="35">
        <v>0</v>
      </c>
      <c r="AQ18" s="9"/>
      <c r="AR18" s="9"/>
      <c r="AS18" s="9"/>
      <c r="AT18" s="9"/>
      <c r="AU18" s="9"/>
      <c r="AV18" s="9"/>
      <c r="AW18" s="9"/>
      <c r="AX18" s="9"/>
      <c r="AY18" s="9">
        <f t="array" ref="AY18">INDEX($AA$5:$AP$40,(MATCH($AV$5&amp;$AU$8, $X$5:$X$40&amp;$Y$5:$Y$40, 0)),MATCH($AU$6&amp;$AU$7,$AA$2:$AP$2&amp;$AA$4:$AP$4))</f>
        <v>0.26342151851851847</v>
      </c>
      <c r="AZ18" s="9">
        <f t="array" ref="AZ18">INDEX($AA$5:$AP$40,(MATCH($AV$5&amp;$AU$8, $X$5:$X$40&amp;$Y$5:$Y$40, 0)),MATCH($AU$6&amp;$AV$7,$AA$2:$AP$2&amp;$AA$4:$AP$4))</f>
        <v>0.26342151851851847</v>
      </c>
      <c r="BA18" s="25"/>
      <c r="BB18" s="47">
        <f>AY18+$AW$9*(AY19-AY18)</f>
        <v>0.26342151851851847</v>
      </c>
      <c r="BC18" s="47">
        <f>AZ18+$AW$9*(AZ19-AZ18)</f>
        <v>0.26342151851851847</v>
      </c>
      <c r="BD18" s="25"/>
      <c r="BE18" s="9">
        <f>BB18+($AW$7)*(BC18-BB18)</f>
        <v>0.26342151851851847</v>
      </c>
      <c r="BF18" s="9"/>
      <c r="BG18" s="9"/>
      <c r="BH18" s="9">
        <f>BE18+($AW$6)*(BE24-BE18)</f>
        <v>0.26342151851851847</v>
      </c>
      <c r="BI18" s="9"/>
      <c r="BJ18" s="9"/>
      <c r="BK18" s="9">
        <f>BH18+$AW$8*(BH21-BH18)</f>
        <v>0.26342151851851847</v>
      </c>
      <c r="BL18" s="9"/>
      <c r="BM18" s="9"/>
      <c r="BN18" s="9"/>
      <c r="BO18" s="9"/>
    </row>
    <row r="19" spans="3:67" ht="35.1" customHeight="1" thickBot="1" x14ac:dyDescent="0.4">
      <c r="C19" s="54"/>
      <c r="D19" s="116" t="s">
        <v>54</v>
      </c>
      <c r="E19" s="117"/>
      <c r="F19" s="57" t="s">
        <v>55</v>
      </c>
      <c r="G19" s="75" t="s">
        <v>33</v>
      </c>
      <c r="H19" s="54"/>
      <c r="L19" s="63" t="s">
        <v>47</v>
      </c>
      <c r="M19" s="66"/>
      <c r="N19" s="66"/>
      <c r="O19" s="66"/>
      <c r="P19" s="66"/>
      <c r="Q19" s="66"/>
      <c r="R19" s="66"/>
      <c r="S19" s="66"/>
      <c r="T19" s="66"/>
      <c r="U19" s="66"/>
      <c r="V19" s="67"/>
      <c r="X19" s="23">
        <v>20</v>
      </c>
      <c r="Y19" s="21">
        <v>1.5</v>
      </c>
      <c r="Z19" s="106"/>
      <c r="AA19" s="31">
        <v>0.8586726573251755</v>
      </c>
      <c r="AB19" s="32">
        <v>0.80277124986133552</v>
      </c>
      <c r="AC19" s="32">
        <v>0.75126918842966728</v>
      </c>
      <c r="AD19" s="35">
        <v>0.58265232510288056</v>
      </c>
      <c r="AE19" s="32">
        <v>0.7294929953177175</v>
      </c>
      <c r="AF19" s="32">
        <v>0.61645513880750868</v>
      </c>
      <c r="AG19" s="32">
        <v>0.54156595136900121</v>
      </c>
      <c r="AH19" s="32">
        <v>0.30686920987654315</v>
      </c>
      <c r="AI19" s="31">
        <v>0.65159020200274831</v>
      </c>
      <c r="AJ19" s="32">
        <v>0.50429289348443707</v>
      </c>
      <c r="AK19" s="32">
        <v>0.41517912599964313</v>
      </c>
      <c r="AL19" s="35">
        <v>0</v>
      </c>
      <c r="AM19" s="32">
        <v>0.59655120739589707</v>
      </c>
      <c r="AN19" s="32">
        <v>0.43549222323148734</v>
      </c>
      <c r="AO19" s="32">
        <v>0.33759205530994513</v>
      </c>
      <c r="AP19" s="35">
        <v>0</v>
      </c>
      <c r="AQ19" s="9"/>
      <c r="AR19" s="9"/>
      <c r="AS19" s="9"/>
      <c r="AT19" s="9"/>
      <c r="AU19" s="9"/>
      <c r="AV19" s="9"/>
      <c r="AW19" s="9"/>
      <c r="AX19" s="9"/>
      <c r="AY19" s="9">
        <f t="array" ref="AY19">INDEX($AA$5:$AP$40,(MATCH($AV$5&amp;$AU$8, $X$5:$X$40&amp;$Y$5:$Y$40, 0)),MATCH($AU$6&amp;$AU$7,$AA$2:$AP$2&amp;$AA$4:$AP$4))</f>
        <v>0.26342151851851847</v>
      </c>
      <c r="AZ19" s="9">
        <f t="array" ref="AZ19">INDEX($AA$5:$AP$40,(MATCH($AV$5&amp;$AU$8, $X$5:$X$40&amp;$Y$5:$Y$40, 0)),MATCH($AU$6&amp;$AV$7,$AA$2:$AP$2&amp;$AA$4:$AP$4))</f>
        <v>0.26342151851851847</v>
      </c>
      <c r="BA19" s="25"/>
      <c r="BB19" s="47"/>
      <c r="BC19" s="51"/>
      <c r="BD19" s="25"/>
      <c r="BE19" s="25"/>
      <c r="BF19" s="9"/>
      <c r="BG19" s="9"/>
      <c r="BH19" s="9"/>
      <c r="BI19" s="9"/>
      <c r="BJ19" s="9"/>
      <c r="BK19" s="9"/>
      <c r="BL19" s="9"/>
      <c r="BM19" s="9"/>
      <c r="BN19" s="9"/>
      <c r="BO19" s="9"/>
    </row>
    <row r="20" spans="3:67" ht="35.1" customHeight="1" thickBot="1" x14ac:dyDescent="0.4">
      <c r="C20" s="54"/>
      <c r="D20" s="112" t="s">
        <v>31</v>
      </c>
      <c r="E20" s="113"/>
      <c r="F20" s="82" t="str">
        <f>IF(F14=0,"c'=0",F15*F17/F14)</f>
        <v>c'=0</v>
      </c>
      <c r="G20" s="71" t="s">
        <v>30</v>
      </c>
      <c r="H20" s="54"/>
      <c r="L20" s="63" t="s">
        <v>46</v>
      </c>
      <c r="M20" s="66"/>
      <c r="N20" s="66"/>
      <c r="O20" s="66"/>
      <c r="P20" s="66"/>
      <c r="Q20" s="66"/>
      <c r="R20" s="66"/>
      <c r="S20" s="66"/>
      <c r="T20" s="66"/>
      <c r="U20" s="66"/>
      <c r="V20" s="67"/>
      <c r="X20" s="23">
        <v>20</v>
      </c>
      <c r="Y20" s="21">
        <v>3</v>
      </c>
      <c r="Z20" s="106"/>
      <c r="AA20" s="31">
        <v>0.9008805424015468</v>
      </c>
      <c r="AB20" s="32">
        <v>0.76996367434066082</v>
      </c>
      <c r="AC20" s="32">
        <v>0.72129430000329875</v>
      </c>
      <c r="AD20" s="35">
        <v>0.5816377777777777</v>
      </c>
      <c r="AE20" s="32">
        <v>0.87996293093137778</v>
      </c>
      <c r="AF20" s="32">
        <v>0.65524883876650564</v>
      </c>
      <c r="AG20" s="32">
        <v>0.56441242440957606</v>
      </c>
      <c r="AH20" s="32">
        <v>0.35031690123456788</v>
      </c>
      <c r="AI20" s="31">
        <v>0.86411685628343615</v>
      </c>
      <c r="AJ20" s="32">
        <v>0.60723473421377872</v>
      </c>
      <c r="AK20" s="32">
        <v>0.51</v>
      </c>
      <c r="AL20" s="35">
        <v>0</v>
      </c>
      <c r="AM20" s="32">
        <v>0.84575202362990409</v>
      </c>
      <c r="AN20" s="32">
        <v>0.56561776935474961</v>
      </c>
      <c r="AO20" s="32">
        <v>0.45922368099254623</v>
      </c>
      <c r="AP20" s="35">
        <v>0</v>
      </c>
      <c r="AQ20" s="9"/>
      <c r="AR20" s="9"/>
      <c r="AS20" s="9"/>
      <c r="AT20" s="9"/>
      <c r="AU20" s="9"/>
      <c r="AV20" s="9"/>
      <c r="AW20" s="9"/>
      <c r="AX20" s="9"/>
      <c r="AY20" s="9" t="s">
        <v>13</v>
      </c>
      <c r="AZ20" s="25"/>
      <c r="BA20" s="25"/>
      <c r="BB20" s="47"/>
      <c r="BC20" s="51"/>
      <c r="BD20" s="25"/>
      <c r="BE20" s="25"/>
      <c r="BF20" s="9"/>
      <c r="BG20" s="9"/>
      <c r="BH20" s="9"/>
      <c r="BI20" s="9"/>
      <c r="BJ20" s="9"/>
      <c r="BK20" s="9"/>
      <c r="BL20" s="9"/>
      <c r="BM20" s="9"/>
      <c r="BN20" s="9"/>
      <c r="BO20" s="9"/>
    </row>
    <row r="21" spans="3:67" ht="35.1" customHeight="1" thickTop="1" thickBot="1" x14ac:dyDescent="0.4">
      <c r="C21" s="54"/>
      <c r="D21" s="114" t="s">
        <v>2</v>
      </c>
      <c r="E21" s="115"/>
      <c r="F21" s="80">
        <f>F18/F17</f>
        <v>1</v>
      </c>
      <c r="G21" s="72" t="s">
        <v>30</v>
      </c>
      <c r="H21" s="54"/>
      <c r="L21" s="68"/>
      <c r="M21" s="66" t="s">
        <v>37</v>
      </c>
      <c r="N21" s="66"/>
      <c r="O21" s="66"/>
      <c r="P21" s="66"/>
      <c r="Q21" s="66"/>
      <c r="R21" s="66"/>
      <c r="S21" s="66"/>
      <c r="T21" s="66"/>
      <c r="U21" s="66"/>
      <c r="V21" s="67"/>
      <c r="X21" s="23">
        <v>20</v>
      </c>
      <c r="Y21" s="21">
        <v>10</v>
      </c>
      <c r="Z21" s="106"/>
      <c r="AA21" s="31">
        <v>0.95977198041595124</v>
      </c>
      <c r="AB21" s="32">
        <v>0.77712019132158894</v>
      </c>
      <c r="AC21" s="32">
        <v>0.7271656926271538</v>
      </c>
      <c r="AD21" s="35">
        <v>0.60495140235690237</v>
      </c>
      <c r="AE21" s="32">
        <v>0.95311651627441041</v>
      </c>
      <c r="AF21" s="32">
        <v>0.75209186263753869</v>
      </c>
      <c r="AG21" s="32">
        <v>0.69564150013475645</v>
      </c>
      <c r="AH21" s="32">
        <v>0.4988828061167227</v>
      </c>
      <c r="AI21" s="31">
        <v>0.94929120943941514</v>
      </c>
      <c r="AJ21" s="32">
        <v>0.73754139829334564</v>
      </c>
      <c r="AK21" s="32">
        <v>0.68199168402433819</v>
      </c>
      <c r="AL21" s="35">
        <v>0</v>
      </c>
      <c r="AM21" s="32">
        <v>0.94231026122451389</v>
      </c>
      <c r="AN21" s="32">
        <v>0.72339017845484066</v>
      </c>
      <c r="AO21" s="32">
        <v>0.66495605005160641</v>
      </c>
      <c r="AP21" s="35">
        <v>0</v>
      </c>
      <c r="AQ21" s="9"/>
      <c r="AR21" s="9"/>
      <c r="AS21" s="9"/>
      <c r="AT21" s="9"/>
      <c r="AU21" s="9"/>
      <c r="AV21" s="9"/>
      <c r="AW21" s="9"/>
      <c r="AX21" s="9"/>
      <c r="AY21" s="9">
        <f t="array" ref="AY21">INDEX($AA$5:$AP$40,(MATCH($AV$5&amp;$AV$8, $X$5:$X$40&amp;$Y$5:$Y$40, 0)),MATCH($AU$6&amp;$AU$7,$AA$2:$AP$2&amp;$AA$4:$AP$4))</f>
        <v>0.26342151851851847</v>
      </c>
      <c r="AZ21" s="9">
        <f t="array" ref="AZ21">INDEX($AA$5:$AP$40,(MATCH($AV$5&amp;$AV$8, $X$5:$X$40&amp;$Y$5:$Y$40, 0)),MATCH($AU$6&amp;$AV$7,$AA$2:$AP$2&amp;$AA$4:$AP$4))</f>
        <v>0.26342151851851847</v>
      </c>
      <c r="BA21" s="25"/>
      <c r="BB21" s="47">
        <f>AY21+$AW$9*(AY22-AY21)</f>
        <v>0.26342151851851847</v>
      </c>
      <c r="BC21" s="47">
        <f>AZ21+$AW$9*(AZ22-AZ21)</f>
        <v>0.26342151851851847</v>
      </c>
      <c r="BD21" s="25"/>
      <c r="BE21" s="9">
        <f>BB21+($AW$7)*(BC21-BB21)</f>
        <v>0.26342151851851847</v>
      </c>
      <c r="BF21" s="25"/>
      <c r="BG21" s="9"/>
      <c r="BH21" s="9">
        <f>BE21+($AW$6)*(BE27-BE21)</f>
        <v>0.26342151851851847</v>
      </c>
      <c r="BI21" s="9"/>
      <c r="BJ21" s="9"/>
      <c r="BK21" s="9"/>
      <c r="BL21" s="9"/>
      <c r="BM21" s="9"/>
      <c r="BN21" s="9"/>
      <c r="BO21" s="9"/>
    </row>
    <row r="22" spans="3:67" ht="35.1" customHeight="1" thickBot="1" x14ac:dyDescent="0.4">
      <c r="C22" s="54"/>
      <c r="H22" s="54"/>
      <c r="L22" s="69"/>
      <c r="M22" s="58" t="s">
        <v>36</v>
      </c>
      <c r="N22" s="58"/>
      <c r="O22" s="58"/>
      <c r="P22" s="58"/>
      <c r="Q22" s="58"/>
      <c r="R22" s="58"/>
      <c r="S22" s="58"/>
      <c r="T22" s="58"/>
      <c r="U22" s="58"/>
      <c r="V22" s="70"/>
      <c r="X22" s="23">
        <v>20</v>
      </c>
      <c r="Y22" s="22">
        <v>20</v>
      </c>
      <c r="Z22" s="107"/>
      <c r="AA22" s="33">
        <v>0.98</v>
      </c>
      <c r="AB22" s="34">
        <v>0.79918732358024447</v>
      </c>
      <c r="AC22" s="34">
        <v>0.76340679496177988</v>
      </c>
      <c r="AD22" s="37">
        <v>0.74925530740740742</v>
      </c>
      <c r="AE22" s="34">
        <v>0.98</v>
      </c>
      <c r="AF22" s="34">
        <v>0.79401546293941394</v>
      </c>
      <c r="AG22" s="34">
        <v>0.76096382876167579</v>
      </c>
      <c r="AH22" s="34">
        <v>0.74722527222222224</v>
      </c>
      <c r="AI22" s="33">
        <v>0.98</v>
      </c>
      <c r="AJ22" s="34">
        <v>0.78143377632294164</v>
      </c>
      <c r="AK22" s="34">
        <v>0.74707770686106345</v>
      </c>
      <c r="AL22" s="37">
        <v>0</v>
      </c>
      <c r="AM22" s="34">
        <v>0.98</v>
      </c>
      <c r="AN22" s="34">
        <v>0.78073538654199792</v>
      </c>
      <c r="AO22" s="34">
        <v>0.74810975066517849</v>
      </c>
      <c r="AP22" s="37">
        <v>0</v>
      </c>
      <c r="AQ22" s="9"/>
      <c r="AR22" s="9"/>
      <c r="AS22" s="9"/>
      <c r="AT22" s="9"/>
      <c r="AU22" s="9"/>
      <c r="AV22" s="9"/>
      <c r="AW22" s="9"/>
      <c r="AX22" s="9"/>
      <c r="AY22" s="9">
        <f t="array" ref="AY22">INDEX($AA$5:$AP$40,(MATCH($AV$5&amp;$AV$8, $X$5:$X$40&amp;$Y$5:$Y$40, 0)),MATCH($AU$6&amp;$AU$7,$AA$2:$AP$2&amp;$AA$4:$AP$4))</f>
        <v>0.26342151851851847</v>
      </c>
      <c r="AZ22" s="9">
        <f t="array" ref="AZ22">INDEX($AA$5:$AP$40,(MATCH($AV$5&amp;$AV$8, $X$5:$X$40&amp;$Y$5:$Y$40, 0)),MATCH($AU$6&amp;$AV$7,$AA$2:$AP$2&amp;$AA$4:$AP$4))</f>
        <v>0.26342151851851847</v>
      </c>
      <c r="BA22" s="25"/>
      <c r="BB22" s="47"/>
      <c r="BC22" s="51"/>
      <c r="BD22" s="25"/>
      <c r="BE22" s="25"/>
      <c r="BF22" s="25"/>
      <c r="BG22" s="9"/>
      <c r="BH22" s="9"/>
      <c r="BI22" s="9"/>
      <c r="BJ22" s="9"/>
      <c r="BK22" s="9"/>
      <c r="BL22" s="9"/>
      <c r="BM22" s="9"/>
      <c r="BN22" s="9"/>
      <c r="BO22" s="9"/>
    </row>
    <row r="23" spans="3:67" ht="35.1" customHeight="1" thickBot="1" x14ac:dyDescent="0.4">
      <c r="C23" s="54"/>
      <c r="D23" s="122" t="s">
        <v>45</v>
      </c>
      <c r="E23" s="123"/>
      <c r="F23" s="123"/>
      <c r="G23" s="124"/>
      <c r="H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X23" s="23">
        <v>30</v>
      </c>
      <c r="Y23" s="20">
        <v>0.1</v>
      </c>
      <c r="Z23" s="105" t="s">
        <v>5</v>
      </c>
      <c r="AA23" s="29">
        <v>0.93459614810723968</v>
      </c>
      <c r="AB23" s="30">
        <v>0.92085879987118613</v>
      </c>
      <c r="AC23" s="30">
        <v>0.90822496048316703</v>
      </c>
      <c r="AD23" s="36">
        <v>0.77274626250000022</v>
      </c>
      <c r="AE23" s="30">
        <v>0.64951796261344408</v>
      </c>
      <c r="AF23" s="30">
        <v>0.64061216133531029</v>
      </c>
      <c r="AG23" s="30">
        <v>0.6324217651289411</v>
      </c>
      <c r="AH23" s="30">
        <v>0.39790436785714289</v>
      </c>
      <c r="AI23" s="29">
        <v>0.51438255351747908</v>
      </c>
      <c r="AJ23" s="30">
        <v>0.49550315743421341</v>
      </c>
      <c r="AK23" s="30">
        <v>0.48064474605855312</v>
      </c>
      <c r="AL23" s="36">
        <v>0.1135301892857143</v>
      </c>
      <c r="AM23" s="30">
        <v>0.40030305329395616</v>
      </c>
      <c r="AN23" s="30">
        <v>0.37405428274188046</v>
      </c>
      <c r="AO23" s="30">
        <v>0.35862667454158004</v>
      </c>
      <c r="AP23" s="36">
        <v>0</v>
      </c>
      <c r="AQ23" s="9"/>
      <c r="AR23" s="9"/>
      <c r="AS23" s="9"/>
      <c r="AT23" s="9"/>
      <c r="AU23" s="9"/>
      <c r="AV23" s="9"/>
      <c r="AW23" s="9"/>
      <c r="AX23" s="9"/>
      <c r="AY23" s="9" t="s">
        <v>14</v>
      </c>
      <c r="AZ23" s="25"/>
      <c r="BA23" s="25"/>
      <c r="BB23" s="47"/>
      <c r="BC23" s="51"/>
      <c r="BD23" s="25"/>
      <c r="BE23" s="25"/>
      <c r="BF23" s="25"/>
      <c r="BG23" s="9"/>
      <c r="BH23" s="9"/>
      <c r="BI23" s="9"/>
      <c r="BJ23" s="9"/>
      <c r="BK23" s="9"/>
      <c r="BL23" s="9"/>
      <c r="BM23" s="9"/>
      <c r="BN23" s="9"/>
      <c r="BO23" s="9"/>
    </row>
    <row r="24" spans="3:67" ht="24" thickBot="1" x14ac:dyDescent="0.4">
      <c r="C24" s="54"/>
      <c r="D24" s="108" t="s">
        <v>35</v>
      </c>
      <c r="E24" s="118">
        <f>BN6</f>
        <v>0.26342151851851847</v>
      </c>
      <c r="F24" s="118"/>
      <c r="G24" s="119"/>
      <c r="H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X24" s="23">
        <v>30</v>
      </c>
      <c r="Y24" s="21">
        <v>0.2</v>
      </c>
      <c r="Z24" s="106"/>
      <c r="AA24" s="31">
        <v>0.80906380331406458</v>
      </c>
      <c r="AB24" s="32">
        <v>0.81542566107840431</v>
      </c>
      <c r="AC24" s="32">
        <v>0.84359592487720592</v>
      </c>
      <c r="AD24" s="35">
        <v>0.75759437500000015</v>
      </c>
      <c r="AE24" s="32">
        <v>0.63976457410105037</v>
      </c>
      <c r="AF24" s="32">
        <v>0.61423490462528385</v>
      </c>
      <c r="AG24" s="32">
        <v>0.59253505676741069</v>
      </c>
      <c r="AH24" s="32">
        <v>0.39010232142857143</v>
      </c>
      <c r="AI24" s="31">
        <v>0.50131907754072225</v>
      </c>
      <c r="AJ24" s="32">
        <v>0.46671528211611008</v>
      </c>
      <c r="AK24" s="32">
        <v>0.4363231371381554</v>
      </c>
      <c r="AL24" s="35">
        <v>0.11130410714285716</v>
      </c>
      <c r="AM24" s="32">
        <v>0.39121996207972604</v>
      </c>
      <c r="AN24" s="32">
        <v>0.35242265217825514</v>
      </c>
      <c r="AO24" s="32">
        <v>0.31978696430653436</v>
      </c>
      <c r="AP24" s="35">
        <v>0</v>
      </c>
      <c r="AQ24" s="9"/>
      <c r="AR24" s="9"/>
      <c r="AS24" s="9"/>
      <c r="AT24" s="9"/>
      <c r="AU24" s="9"/>
      <c r="AV24" s="9"/>
      <c r="AW24" s="9"/>
      <c r="AX24" s="9"/>
      <c r="AY24" s="9">
        <f t="array" ref="AY24">INDEX($AA$5:$AP$40,(MATCH($AV$5&amp;$AU$8, $X$5:$X$40&amp;$Y$5:$Y$40, 0)),MATCH($AV$6&amp;$AU$7,$AA$2:$AP$2&amp;$AA$4:$AP$4))</f>
        <v>0.26342151851851847</v>
      </c>
      <c r="AZ24" s="9">
        <f t="array" ref="AZ24">INDEX($AA$5:$AP$40,(MATCH($AV$5&amp;$AU$8, $X$5:$X$40&amp;$Y$5:$Y$40, 0)),MATCH($AV$6&amp;$AV$7,$AA$2:$AP$2&amp;$AA$4:$AP$4))</f>
        <v>0.26342151851851847</v>
      </c>
      <c r="BA24" s="25"/>
      <c r="BB24" s="47">
        <f>AY24+$AW$9*(AY25-AY24)</f>
        <v>0.26342151851851847</v>
      </c>
      <c r="BC24" s="47">
        <f>AZ24+$AW$9*(AZ25-AZ24)</f>
        <v>0.26342151851851847</v>
      </c>
      <c r="BD24" s="25"/>
      <c r="BE24" s="9">
        <f>BB24+($AW$7)*(BC24-BB24)</f>
        <v>0.26342151851851847</v>
      </c>
      <c r="BF24" s="25"/>
      <c r="BG24" s="9"/>
      <c r="BH24" s="9"/>
      <c r="BI24" s="9"/>
      <c r="BJ24" s="9"/>
      <c r="BK24" s="9"/>
      <c r="BL24" s="9"/>
      <c r="BM24" s="9"/>
      <c r="BN24" s="9"/>
      <c r="BO24" s="9"/>
    </row>
    <row r="25" spans="3:67" ht="24" thickBot="1" x14ac:dyDescent="0.4">
      <c r="C25" s="54"/>
      <c r="D25" s="109"/>
      <c r="E25" s="120"/>
      <c r="F25" s="120"/>
      <c r="G25" s="121"/>
      <c r="H25" s="54"/>
      <c r="X25" s="23">
        <v>30</v>
      </c>
      <c r="Y25" s="21">
        <v>0.4</v>
      </c>
      <c r="Z25" s="106"/>
      <c r="AA25" s="31">
        <v>0.78768931762352412</v>
      </c>
      <c r="AB25" s="32">
        <v>0.79242049162416228</v>
      </c>
      <c r="AC25" s="32">
        <v>0.77896688927124469</v>
      </c>
      <c r="AD25" s="35">
        <v>0.71787853422619063</v>
      </c>
      <c r="AE25" s="32">
        <v>0.6258960677099239</v>
      </c>
      <c r="AF25" s="32">
        <v>0.58890281939055744</v>
      </c>
      <c r="AG25" s="32">
        <v>0.54861108131113046</v>
      </c>
      <c r="AH25" s="32">
        <v>0.37321162946428571</v>
      </c>
      <c r="AI25" s="31">
        <v>0.49607709180485876</v>
      </c>
      <c r="AJ25" s="32">
        <v>0.43446555439926077</v>
      </c>
      <c r="AK25" s="32">
        <v>0.38792374590082979</v>
      </c>
      <c r="AL25" s="35">
        <v>0.12651119047619047</v>
      </c>
      <c r="AM25" s="32">
        <v>0.39029603549203667</v>
      </c>
      <c r="AN25" s="32">
        <v>0.31955996047281043</v>
      </c>
      <c r="AO25" s="32">
        <v>0.26941113270908024</v>
      </c>
      <c r="AP25" s="35">
        <v>0</v>
      </c>
      <c r="AQ25" s="9"/>
      <c r="AR25" s="9"/>
      <c r="AS25" s="9"/>
      <c r="AT25" s="9"/>
      <c r="AU25" s="9"/>
      <c r="AV25" s="9"/>
      <c r="AW25" s="9"/>
      <c r="AX25" s="9"/>
      <c r="AY25" s="9">
        <f t="array" ref="AY25">INDEX($AA$5:$AP$40,(MATCH($AV$5&amp;$AU$8, $X$5:$X$40&amp;$Y$5:$Y$40, 0)),MATCH($AV$6&amp;$AU$7,$AA$2:$AP$2&amp;$AA$4:$AP$4))</f>
        <v>0.26342151851851847</v>
      </c>
      <c r="AZ25" s="9">
        <f t="array" ref="AZ25">INDEX($AA$5:$AP$40,(MATCH($AV$5&amp;$AU$8, $X$5:$X$40&amp;$Y$5:$Y$40, 0)),MATCH($AV$6&amp;$AV$7,$AA$2:$AP$2&amp;$AA$4:$AP$4))</f>
        <v>0.26342151851851847</v>
      </c>
      <c r="BA25" s="25"/>
      <c r="BB25" s="47"/>
      <c r="BC25" s="51"/>
      <c r="BD25" s="25"/>
      <c r="BE25" s="25"/>
      <c r="BF25" s="25"/>
      <c r="BG25" s="9"/>
      <c r="BH25" s="9"/>
      <c r="BI25" s="9"/>
      <c r="BJ25" s="9"/>
      <c r="BK25" s="9"/>
      <c r="BL25" s="9"/>
      <c r="BM25" s="9"/>
      <c r="BN25" s="9"/>
      <c r="BO25" s="9"/>
    </row>
    <row r="26" spans="3:67" ht="24" thickBot="1" x14ac:dyDescent="0.4">
      <c r="C26" s="54"/>
      <c r="D26" s="54"/>
      <c r="E26" s="54"/>
      <c r="F26" s="54"/>
      <c r="G26" s="54"/>
      <c r="H26" s="54"/>
      <c r="X26" s="23">
        <v>30</v>
      </c>
      <c r="Y26" s="21">
        <v>0.6</v>
      </c>
      <c r="Z26" s="106"/>
      <c r="AA26" s="31">
        <v>0.78443598752231081</v>
      </c>
      <c r="AB26" s="32">
        <v>0.7675650874353378</v>
      </c>
      <c r="AC26" s="32">
        <v>0.74799212530408821</v>
      </c>
      <c r="AD26" s="35">
        <v>0.678162693452381</v>
      </c>
      <c r="AE26" s="32">
        <v>0.62045310228719208</v>
      </c>
      <c r="AF26" s="32">
        <v>0.56357073415583103</v>
      </c>
      <c r="AG26" s="32">
        <v>0.52311155612998494</v>
      </c>
      <c r="AH26" s="32">
        <v>0.35632093749999999</v>
      </c>
      <c r="AI26" s="31">
        <v>0.490328472063631</v>
      </c>
      <c r="AJ26" s="32">
        <v>0.40682024567507113</v>
      </c>
      <c r="AK26" s="32">
        <v>0.35517642829036111</v>
      </c>
      <c r="AL26" s="35">
        <v>0.14171827380952381</v>
      </c>
      <c r="AM26" s="32">
        <v>0.38931670153610598</v>
      </c>
      <c r="AN26" s="32">
        <v>0.29825297272076601</v>
      </c>
      <c r="AO26" s="32">
        <v>0.24217767068217513</v>
      </c>
      <c r="AP26" s="35">
        <v>0</v>
      </c>
      <c r="AQ26" s="9"/>
      <c r="AR26" s="9"/>
      <c r="AS26" s="9"/>
      <c r="AT26" s="9"/>
      <c r="AU26" s="9"/>
      <c r="AV26" s="9"/>
      <c r="AW26" s="9"/>
      <c r="AX26" s="9"/>
      <c r="AY26" s="9" t="s">
        <v>15</v>
      </c>
      <c r="AZ26" s="25"/>
      <c r="BA26" s="25"/>
      <c r="BB26" s="47"/>
      <c r="BC26" s="51"/>
      <c r="BD26" s="25"/>
      <c r="BE26" s="25"/>
      <c r="BF26" s="25"/>
      <c r="BG26" s="9"/>
      <c r="BH26" s="9"/>
      <c r="BI26" s="9"/>
      <c r="BJ26" s="9"/>
      <c r="BK26" s="9"/>
      <c r="BL26" s="9"/>
      <c r="BM26" s="9"/>
      <c r="BN26" s="9"/>
      <c r="BO26" s="9"/>
    </row>
    <row r="27" spans="3:67" ht="24" thickBot="1" x14ac:dyDescent="0.4">
      <c r="C27" s="54"/>
      <c r="D27" s="54"/>
      <c r="E27" s="54"/>
      <c r="F27" s="54"/>
      <c r="G27" s="54"/>
      <c r="H27" s="54"/>
      <c r="X27" s="23">
        <v>30</v>
      </c>
      <c r="Y27" s="21">
        <v>1</v>
      </c>
      <c r="Z27" s="106"/>
      <c r="AA27" s="31">
        <v>0.79068245033665274</v>
      </c>
      <c r="AB27" s="32">
        <v>0.75492521807246815</v>
      </c>
      <c r="AC27" s="32">
        <v>0.72872925569747871</v>
      </c>
      <c r="AD27" s="35">
        <v>0.66919225595238097</v>
      </c>
      <c r="AE27" s="32">
        <v>0.63296613311044991</v>
      </c>
      <c r="AF27" s="32">
        <v>0.53420439931494645</v>
      </c>
      <c r="AG27" s="32">
        <v>0.49031521124452221</v>
      </c>
      <c r="AH27" s="32">
        <v>0.4083949573412699</v>
      </c>
      <c r="AI27" s="31">
        <v>0.54569939678562129</v>
      </c>
      <c r="AJ27" s="32">
        <v>0.41094392755655412</v>
      </c>
      <c r="AK27" s="32">
        <v>0.35140583142135534</v>
      </c>
      <c r="AL27" s="35">
        <v>0.23755825</v>
      </c>
      <c r="AM27" s="32">
        <v>0.47828224983288758</v>
      </c>
      <c r="AN27" s="32">
        <v>0.33167604502331749</v>
      </c>
      <c r="AO27" s="32">
        <v>0.26191805752154113</v>
      </c>
      <c r="AP27" s="35">
        <v>0</v>
      </c>
      <c r="AQ27" s="9"/>
      <c r="AR27" s="9"/>
      <c r="AS27" s="9"/>
      <c r="AT27" s="9"/>
      <c r="AU27" s="9"/>
      <c r="AV27" s="9"/>
      <c r="AW27" s="9"/>
      <c r="AX27" s="9"/>
      <c r="AY27" s="9">
        <f t="array" ref="AY27">INDEX($AA$5:$AP$40,(MATCH($AV$5&amp;$AV$8, $X$5:$X$40&amp;$Y$5:$Y$40, 0)),MATCH($AV$6&amp;$AU$7,$AA$2:$AP$2&amp;$AA$4:$AP$4))</f>
        <v>0.26342151851851847</v>
      </c>
      <c r="AZ27" s="9">
        <f t="array" ref="AZ27">INDEX($AA$5:$AP$40,(MATCH($AV$5&amp;$AV$8, $X$5:$X$40&amp;$Y$5:$Y$40, 0)),MATCH($AV$6&amp;$AV$7,$AA$2:$AP$2&amp;$AA$4:$AP$4))</f>
        <v>0.26342151851851847</v>
      </c>
      <c r="BA27" s="25"/>
      <c r="BB27" s="47">
        <f>AY27+$AW$9*(AY28-AY27)</f>
        <v>0.26342151851851847</v>
      </c>
      <c r="BC27" s="47">
        <f>AZ27+$AW$9*(AZ28-AZ27)</f>
        <v>0.26342151851851847</v>
      </c>
      <c r="BD27" s="25"/>
      <c r="BE27" s="9">
        <f>BB27+($AW$7)*(BC27-BB27)</f>
        <v>0.26342151851851847</v>
      </c>
      <c r="BF27" s="25"/>
      <c r="BG27" s="9"/>
      <c r="BH27" s="9"/>
      <c r="BI27" s="9"/>
      <c r="BJ27" s="9"/>
      <c r="BK27" s="9"/>
      <c r="BL27" s="9"/>
      <c r="BM27" s="9"/>
      <c r="BN27" s="9"/>
      <c r="BO27" s="9"/>
    </row>
    <row r="28" spans="3:67" ht="24" thickBot="1" x14ac:dyDescent="0.4">
      <c r="C28" s="54"/>
      <c r="D28" s="54"/>
      <c r="E28" s="54"/>
      <c r="F28" s="54"/>
      <c r="G28" s="54"/>
      <c r="H28" s="54"/>
      <c r="X28" s="23">
        <v>30</v>
      </c>
      <c r="Y28" s="21">
        <v>1.5</v>
      </c>
      <c r="Z28" s="106"/>
      <c r="AA28" s="31">
        <v>0.79249063739166803</v>
      </c>
      <c r="AB28" s="32">
        <v>0.73025278615511724</v>
      </c>
      <c r="AC28" s="32">
        <v>0.69067237747197108</v>
      </c>
      <c r="AD28" s="35">
        <v>0.66022181845238104</v>
      </c>
      <c r="AE28" s="32">
        <v>0.71917901414225616</v>
      </c>
      <c r="AF28" s="32">
        <v>0.5565498377878777</v>
      </c>
      <c r="AG28" s="32">
        <v>0.49772861333006979</v>
      </c>
      <c r="AH28" s="32">
        <v>0.46046897718253971</v>
      </c>
      <c r="AI28" s="31">
        <v>0.67861468427088323</v>
      </c>
      <c r="AJ28" s="32">
        <v>0.46687796013644334</v>
      </c>
      <c r="AK28" s="32">
        <v>0.39351317054272961</v>
      </c>
      <c r="AL28" s="35">
        <v>0.33339822619047621</v>
      </c>
      <c r="AM28" s="32">
        <v>0.63802930357895471</v>
      </c>
      <c r="AN28" s="32">
        <v>0.41476266611785489</v>
      </c>
      <c r="AO28" s="32">
        <v>0.33427560498474546</v>
      </c>
      <c r="AP28" s="35">
        <v>0</v>
      </c>
      <c r="AQ28" s="9"/>
      <c r="AR28" s="9"/>
      <c r="AS28" s="9"/>
      <c r="AT28" s="9"/>
      <c r="AU28" s="9"/>
      <c r="AV28" s="9"/>
      <c r="AW28" s="9"/>
      <c r="AX28" s="9"/>
      <c r="AY28" s="9">
        <f t="array" ref="AY28">INDEX($AA$5:$AP$40,(MATCH($AV$5&amp;$AV$8, $X$5:$X$40&amp;$Y$5:$Y$40, 0)),MATCH($AV$6&amp;$AU$7,$AA$2:$AP$2&amp;$AA$4:$AP$4))</f>
        <v>0.26342151851851847</v>
      </c>
      <c r="AZ28" s="9">
        <f t="array" ref="AZ28">INDEX($AA$5:$AP$40,(MATCH($AV$5&amp;$AV$8, $X$5:$X$40&amp;$Y$5:$Y$40, 0)),MATCH($AV$6&amp;$AV$7,$AA$2:$AP$2&amp;$AA$4:$AP$4))</f>
        <v>0.26342151851851847</v>
      </c>
      <c r="BA28" s="25"/>
      <c r="BB28" s="9"/>
      <c r="BC28" s="25"/>
      <c r="BD28" s="25"/>
      <c r="BE28" s="25"/>
      <c r="BF28" s="25"/>
      <c r="BG28" s="9"/>
      <c r="BH28" s="9"/>
      <c r="BI28" s="9"/>
      <c r="BJ28" s="9"/>
      <c r="BK28" s="9"/>
      <c r="BL28" s="9"/>
      <c r="BM28" s="9"/>
      <c r="BN28" s="9"/>
      <c r="BO28" s="9"/>
    </row>
    <row r="29" spans="3:67" ht="24" thickBot="1" x14ac:dyDescent="0.4">
      <c r="D29" s="54"/>
      <c r="E29" s="54"/>
      <c r="F29" s="54"/>
      <c r="G29" s="54"/>
      <c r="X29" s="23">
        <v>30</v>
      </c>
      <c r="Y29" s="21">
        <v>3</v>
      </c>
      <c r="Z29" s="106"/>
      <c r="AA29" s="31">
        <v>0.94815485056755922</v>
      </c>
      <c r="AB29" s="32">
        <v>0.74061208496988751</v>
      </c>
      <c r="AC29" s="32">
        <v>0.70032193267011278</v>
      </c>
      <c r="AD29" s="35">
        <v>0.651251380952381</v>
      </c>
      <c r="AE29" s="32">
        <v>0.92092011904110915</v>
      </c>
      <c r="AF29" s="32">
        <v>0.6630420173681304</v>
      </c>
      <c r="AG29" s="32">
        <v>0.59974206718027778</v>
      </c>
      <c r="AH29" s="32">
        <v>0.51254299702380957</v>
      </c>
      <c r="AI29" s="31">
        <v>0.90391573721625429</v>
      </c>
      <c r="AJ29" s="32">
        <v>0.62275735609813232</v>
      </c>
      <c r="AK29" s="32">
        <v>0.57216591009384643</v>
      </c>
      <c r="AL29" s="35">
        <v>0.42923820238095239</v>
      </c>
      <c r="AM29" s="32">
        <v>0.88265074609861227</v>
      </c>
      <c r="AN29" s="32">
        <v>0.5875880235243427</v>
      </c>
      <c r="AO29" s="32">
        <v>0.5055941958936867</v>
      </c>
      <c r="AP29" s="35">
        <v>0</v>
      </c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</row>
    <row r="30" spans="3:67" ht="24" thickBot="1" x14ac:dyDescent="0.4">
      <c r="D30" s="54"/>
      <c r="E30" s="54"/>
      <c r="F30" s="54"/>
      <c r="G30" s="54"/>
      <c r="X30" s="23">
        <v>30</v>
      </c>
      <c r="Y30" s="21">
        <v>10</v>
      </c>
      <c r="Z30" s="106"/>
      <c r="AA30" s="31">
        <v>0.95218034184170774</v>
      </c>
      <c r="AB30" s="32">
        <v>0.83070357539224826</v>
      </c>
      <c r="AC30" s="32">
        <v>0.80786957368102341</v>
      </c>
      <c r="AD30" s="35">
        <v>0.71156823829816018</v>
      </c>
      <c r="AE30" s="32">
        <v>0.94783276310296705</v>
      </c>
      <c r="AF30" s="32">
        <v>0.81657519966603398</v>
      </c>
      <c r="AG30" s="32">
        <v>0.77724870860261031</v>
      </c>
      <c r="AH30" s="32">
        <v>0.63</v>
      </c>
      <c r="AI30" s="31">
        <v>0.94262973606609601</v>
      </c>
      <c r="AJ30" s="32">
        <v>0.80103557814804294</v>
      </c>
      <c r="AK30" s="32">
        <v>0.78105704754144689</v>
      </c>
      <c r="AL30" s="35">
        <v>0.59593265814393948</v>
      </c>
      <c r="AM30" s="32">
        <v>0.94098306220111494</v>
      </c>
      <c r="AN30" s="32">
        <v>0.78935182750075805</v>
      </c>
      <c r="AO30" s="32">
        <v>0.7692220434344047</v>
      </c>
      <c r="AP30" s="35">
        <v>0</v>
      </c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</row>
    <row r="31" spans="3:67" ht="24" thickBot="1" x14ac:dyDescent="0.4">
      <c r="D31" s="54"/>
      <c r="E31" s="54"/>
      <c r="F31" s="54"/>
      <c r="G31" s="54"/>
      <c r="X31" s="23">
        <v>30</v>
      </c>
      <c r="Y31" s="22">
        <v>20</v>
      </c>
      <c r="Z31" s="107"/>
      <c r="AA31" s="33">
        <v>0.97999999999999987</v>
      </c>
      <c r="AB31" s="34">
        <v>0.8888124786778453</v>
      </c>
      <c r="AC31" s="34">
        <v>0.87406722208712995</v>
      </c>
      <c r="AD31" s="37">
        <v>0.91419874330357154</v>
      </c>
      <c r="AE31" s="34">
        <v>0.97999999999999987</v>
      </c>
      <c r="AF31" s="34">
        <v>0.86260031789232927</v>
      </c>
      <c r="AG31" s="34">
        <v>0.85267320089435539</v>
      </c>
      <c r="AH31" s="34">
        <v>0.9</v>
      </c>
      <c r="AI31" s="33">
        <v>0.98</v>
      </c>
      <c r="AJ31" s="34">
        <v>0.84842705209526259</v>
      </c>
      <c r="AK31" s="34">
        <v>0.83722240747242038</v>
      </c>
      <c r="AL31" s="37">
        <v>0.88181364553571451</v>
      </c>
      <c r="AM31" s="34">
        <v>0.98000000000000009</v>
      </c>
      <c r="AN31" s="34">
        <v>0.86536600006015529</v>
      </c>
      <c r="AO31" s="34">
        <v>0.84803219548002273</v>
      </c>
      <c r="AP31" s="37">
        <v>0</v>
      </c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</row>
    <row r="32" spans="3:67" ht="15.75" customHeight="1" thickBot="1" x14ac:dyDescent="0.4">
      <c r="D32" s="54"/>
      <c r="E32" s="54"/>
      <c r="F32" s="54"/>
      <c r="G32" s="54"/>
      <c r="X32" s="23">
        <v>40</v>
      </c>
      <c r="Y32" s="20">
        <v>0.1</v>
      </c>
      <c r="Z32" s="105" t="s">
        <v>5</v>
      </c>
      <c r="AA32" s="29">
        <v>0.73944888088282512</v>
      </c>
      <c r="AB32" s="30">
        <v>0.76868362905538956</v>
      </c>
      <c r="AC32" s="30">
        <v>0.79158181843038455</v>
      </c>
      <c r="AD32" s="36">
        <v>0.79779042669104205</v>
      </c>
      <c r="AE32" s="30">
        <v>0.51946525455926773</v>
      </c>
      <c r="AF32" s="30">
        <v>0.50719792809597508</v>
      </c>
      <c r="AG32" s="30">
        <v>0.49671088537139257</v>
      </c>
      <c r="AH32" s="30">
        <v>0.37565472778793424</v>
      </c>
      <c r="AI32" s="29">
        <v>0.37492018173184705</v>
      </c>
      <c r="AJ32" s="30">
        <v>0.35565344928344006</v>
      </c>
      <c r="AK32" s="30">
        <v>0.33882580645671551</v>
      </c>
      <c r="AL32" s="36">
        <v>0.16802062815356492</v>
      </c>
      <c r="AM32" s="30">
        <v>0.28096388186148979</v>
      </c>
      <c r="AN32" s="30">
        <v>0.25852515929199604</v>
      </c>
      <c r="AO32" s="30">
        <v>0.239715945703703</v>
      </c>
      <c r="AP32" s="36">
        <v>4.6407603839122485E-2</v>
      </c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</row>
    <row r="33" spans="4:67" ht="24" thickBot="1" x14ac:dyDescent="0.4">
      <c r="D33" s="54"/>
      <c r="E33" s="54"/>
      <c r="F33" s="54"/>
      <c r="G33" s="54"/>
      <c r="X33" s="23">
        <v>40</v>
      </c>
      <c r="Y33" s="21">
        <v>0.2</v>
      </c>
      <c r="Z33" s="106"/>
      <c r="AA33" s="31">
        <v>0.6878376797154715</v>
      </c>
      <c r="AB33" s="32">
        <v>0.68971622428253132</v>
      </c>
      <c r="AC33" s="32">
        <v>0.69044107106940444</v>
      </c>
      <c r="AD33" s="35">
        <v>0.78214747714808042</v>
      </c>
      <c r="AE33" s="32">
        <v>0.50878861122218588</v>
      </c>
      <c r="AF33" s="32">
        <v>0.48</v>
      </c>
      <c r="AG33" s="32">
        <v>0.47186439955048687</v>
      </c>
      <c r="AH33" s="32">
        <v>0.36828894881170021</v>
      </c>
      <c r="AI33" s="31">
        <v>0.3683974864927978</v>
      </c>
      <c r="AJ33" s="32">
        <v>0.33018570157637855</v>
      </c>
      <c r="AK33" s="32">
        <v>0.3023559148902969</v>
      </c>
      <c r="AL33" s="35">
        <v>0.16472610603290677</v>
      </c>
      <c r="AM33" s="32">
        <v>0.27078390995288459</v>
      </c>
      <c r="AN33" s="32">
        <v>0.23061354125046293</v>
      </c>
      <c r="AO33" s="32">
        <v>0.20284885610341968</v>
      </c>
      <c r="AP33" s="35">
        <v>4.54976508226691E-2</v>
      </c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</row>
    <row r="34" spans="4:67" ht="15.75" thickBot="1" x14ac:dyDescent="0.3">
      <c r="X34" s="23">
        <v>40</v>
      </c>
      <c r="Y34" s="21">
        <v>0.4</v>
      </c>
      <c r="Z34" s="106"/>
      <c r="AA34" s="31">
        <v>0.6740788368975178</v>
      </c>
      <c r="AB34" s="32">
        <v>0.69142703258607807</v>
      </c>
      <c r="AC34" s="32">
        <v>0.66894708895857513</v>
      </c>
      <c r="AD34" s="35">
        <v>0.72067732632541137</v>
      </c>
      <c r="AE34" s="32">
        <v>0.49879759713193872</v>
      </c>
      <c r="AF34" s="32">
        <v>0.45</v>
      </c>
      <c r="AG34" s="32">
        <v>0.42667328177989478</v>
      </c>
      <c r="AH34" s="32">
        <v>0.35618099329677028</v>
      </c>
      <c r="AI34" s="31">
        <v>0.3619636966210566</v>
      </c>
      <c r="AJ34" s="32">
        <v>0.30027743463064466</v>
      </c>
      <c r="AK34" s="32">
        <v>0.26449651876376523</v>
      </c>
      <c r="AL34" s="35">
        <v>0.16927515234613041</v>
      </c>
      <c r="AM34" s="32">
        <v>0.27104335949296016</v>
      </c>
      <c r="AN34" s="32">
        <v>0.2027019232089298</v>
      </c>
      <c r="AO34" s="32">
        <v>0.16802798777234096</v>
      </c>
      <c r="AP34" s="35">
        <v>6.2913831505179763E-2</v>
      </c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</row>
    <row r="35" spans="4:67" ht="15.75" thickBot="1" x14ac:dyDescent="0.3">
      <c r="X35" s="23">
        <v>40</v>
      </c>
      <c r="Y35" s="21">
        <v>0.6</v>
      </c>
      <c r="Z35" s="106"/>
      <c r="AA35" s="31">
        <v>0.66913909460405463</v>
      </c>
      <c r="AB35" s="32">
        <v>0.66628708129651448</v>
      </c>
      <c r="AC35" s="32">
        <v>0.64279669256045446</v>
      </c>
      <c r="AD35" s="35">
        <v>0.65920717550274222</v>
      </c>
      <c r="AE35" s="32">
        <v>0.50204162447891765</v>
      </c>
      <c r="AF35" s="32">
        <v>0.43438414882020443</v>
      </c>
      <c r="AG35" s="32">
        <v>0.42874039586527185</v>
      </c>
      <c r="AH35" s="32">
        <v>0.34407303778184034</v>
      </c>
      <c r="AI35" s="31">
        <v>0.39735953003496366</v>
      </c>
      <c r="AJ35" s="32">
        <v>0.34432402515364258</v>
      </c>
      <c r="AK35" s="32">
        <v>0.26033406909346468</v>
      </c>
      <c r="AL35" s="35">
        <v>0.17382419865935406</v>
      </c>
      <c r="AM35" s="32">
        <v>0.31891080628246299</v>
      </c>
      <c r="AN35" s="32">
        <v>0.21982940091894757</v>
      </c>
      <c r="AO35" s="32">
        <v>0.17850840088606379</v>
      </c>
      <c r="AP35" s="35">
        <v>8.0330012187690439E-2</v>
      </c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</row>
    <row r="36" spans="4:67" ht="15.75" thickBot="1" x14ac:dyDescent="0.3">
      <c r="X36" s="23">
        <v>40</v>
      </c>
      <c r="Y36" s="21">
        <v>1</v>
      </c>
      <c r="Z36" s="106"/>
      <c r="AA36" s="31">
        <v>0.68516307488341843</v>
      </c>
      <c r="AB36" s="32">
        <v>0.64114713000695078</v>
      </c>
      <c r="AC36" s="32">
        <v>0.61664629616233368</v>
      </c>
      <c r="AD36" s="35">
        <v>0.69764151330489543</v>
      </c>
      <c r="AE36" s="32">
        <v>0.62922243508680553</v>
      </c>
      <c r="AF36" s="32">
        <v>0.47709877353561841</v>
      </c>
      <c r="AG36" s="32">
        <v>0.43080750995064887</v>
      </c>
      <c r="AH36" s="32">
        <v>0.45003768962015034</v>
      </c>
      <c r="AI36" s="31">
        <v>0.5770115147695779</v>
      </c>
      <c r="AJ36" s="32">
        <v>0.3883706156766405</v>
      </c>
      <c r="AK36" s="32">
        <v>0.32781765054522932</v>
      </c>
      <c r="AL36" s="35">
        <v>0.32306428255128988</v>
      </c>
      <c r="AM36" s="32">
        <v>0.53693148012684755</v>
      </c>
      <c r="AN36" s="32">
        <v>0.32920675107546288</v>
      </c>
      <c r="AO36" s="32">
        <v>0.2698934404046473</v>
      </c>
      <c r="AP36" s="35">
        <v>0.2436231198456226</v>
      </c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</row>
    <row r="37" spans="4:67" ht="15.75" thickBot="1" x14ac:dyDescent="0.3">
      <c r="X37" s="23">
        <v>40</v>
      </c>
      <c r="Y37" s="21">
        <v>1.5</v>
      </c>
      <c r="Z37" s="106"/>
      <c r="AA37" s="31">
        <v>0.76132592929903498</v>
      </c>
      <c r="AB37" s="32">
        <v>0.64532833195575545</v>
      </c>
      <c r="AC37" s="32">
        <v>0.60975568435506944</v>
      </c>
      <c r="AD37" s="35">
        <v>0.73607585110704843</v>
      </c>
      <c r="AE37" s="32">
        <v>0.73726671909515462</v>
      </c>
      <c r="AF37" s="32">
        <v>0.52561940014416397</v>
      </c>
      <c r="AG37" s="32">
        <v>0.47710899302134441</v>
      </c>
      <c r="AH37" s="32">
        <v>0.55600234145846039</v>
      </c>
      <c r="AI37" s="31">
        <v>0.70593097872002797</v>
      </c>
      <c r="AJ37" s="32">
        <v>0.46723117827981547</v>
      </c>
      <c r="AK37" s="32">
        <v>0.40176476611036249</v>
      </c>
      <c r="AL37" s="35">
        <v>0.47230436644322565</v>
      </c>
      <c r="AM37" s="32">
        <v>0.68370921516641381</v>
      </c>
      <c r="AN37" s="32">
        <v>0.42650951351809951</v>
      </c>
      <c r="AO37" s="32">
        <v>0.36127847992323081</v>
      </c>
      <c r="AP37" s="35">
        <v>0.40691622750355477</v>
      </c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</row>
    <row r="38" spans="4:67" ht="15.75" thickBot="1" x14ac:dyDescent="0.3">
      <c r="X38" s="23">
        <v>40</v>
      </c>
      <c r="Y38" s="21">
        <v>3</v>
      </c>
      <c r="Z38" s="106"/>
      <c r="AA38" s="31">
        <v>0.95</v>
      </c>
      <c r="AB38" s="32">
        <v>0.74027307744670667</v>
      </c>
      <c r="AC38" s="32">
        <v>0.71226860222960298</v>
      </c>
      <c r="AD38" s="35">
        <v>0.77451018890920165</v>
      </c>
      <c r="AE38" s="32">
        <v>0.94</v>
      </c>
      <c r="AF38" s="32">
        <v>0.68165413842723488</v>
      </c>
      <c r="AG38" s="32">
        <v>0.64536208894280822</v>
      </c>
      <c r="AH38" s="32">
        <v>0.66196699329677033</v>
      </c>
      <c r="AI38" s="31">
        <v>0.91</v>
      </c>
      <c r="AJ38" s="32">
        <v>0.66525078086263278</v>
      </c>
      <c r="AK38" s="32">
        <v>0.61724882091098598</v>
      </c>
      <c r="AL38" s="35">
        <v>0.62154445033516148</v>
      </c>
      <c r="AM38" s="32">
        <v>0.91500000000000004</v>
      </c>
      <c r="AN38" s="32">
        <v>0.67453875891876169</v>
      </c>
      <c r="AO38" s="32">
        <v>0.5869427533329471</v>
      </c>
      <c r="AP38" s="35">
        <v>0.57020933516148697</v>
      </c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</row>
    <row r="39" spans="4:67" ht="15.75" thickBot="1" x14ac:dyDescent="0.3">
      <c r="X39" s="23">
        <v>40</v>
      </c>
      <c r="Y39" s="21">
        <v>10</v>
      </c>
      <c r="Z39" s="106"/>
      <c r="AA39" s="31">
        <v>0.97499999999999998</v>
      </c>
      <c r="AB39" s="32">
        <v>0.8562627347284123</v>
      </c>
      <c r="AC39" s="32">
        <v>0.8424812623850938</v>
      </c>
      <c r="AD39" s="35">
        <v>0.8131023764611377</v>
      </c>
      <c r="AE39" s="32">
        <v>0.97499999999999998</v>
      </c>
      <c r="AF39" s="32">
        <v>0.85599169325372537</v>
      </c>
      <c r="AG39" s="32">
        <v>0.84173945352038992</v>
      </c>
      <c r="AH39" s="32">
        <v>0.76126720070910181</v>
      </c>
      <c r="AI39" s="31">
        <v>0.9414399991911041</v>
      </c>
      <c r="AJ39" s="32">
        <v>0.84541453027331603</v>
      </c>
      <c r="AK39" s="32">
        <v>0.83273287571160948</v>
      </c>
      <c r="AL39" s="35">
        <v>0.74409012234779226</v>
      </c>
      <c r="AM39" s="32">
        <v>0.95228914461144354</v>
      </c>
      <c r="AN39" s="32">
        <v>0.85721788598727566</v>
      </c>
      <c r="AO39" s="32">
        <v>0.84052185558268688</v>
      </c>
      <c r="AP39" s="35">
        <v>0.7205136737022878</v>
      </c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</row>
    <row r="40" spans="4:67" ht="15.75" thickBot="1" x14ac:dyDescent="0.3">
      <c r="X40" s="23">
        <v>40</v>
      </c>
      <c r="Y40" s="22">
        <v>20</v>
      </c>
      <c r="Z40" s="107"/>
      <c r="AA40" s="33">
        <v>0.98</v>
      </c>
      <c r="AB40" s="34">
        <v>0.89049317182826782</v>
      </c>
      <c r="AC40" s="34">
        <v>0.88569525555225037</v>
      </c>
      <c r="AD40" s="37">
        <v>1</v>
      </c>
      <c r="AE40" s="34">
        <v>0.98</v>
      </c>
      <c r="AF40" s="34">
        <v>0.90500000000000003</v>
      </c>
      <c r="AG40" s="34">
        <v>0.89844080855911423</v>
      </c>
      <c r="AH40" s="34">
        <v>1</v>
      </c>
      <c r="AI40" s="33">
        <v>0.98</v>
      </c>
      <c r="AJ40" s="34">
        <v>0.90899648027198654</v>
      </c>
      <c r="AK40" s="34">
        <v>0.90267487931647716</v>
      </c>
      <c r="AL40" s="37">
        <v>1</v>
      </c>
      <c r="AM40" s="34">
        <v>0.98</v>
      </c>
      <c r="AN40" s="34">
        <v>0.91960672124070952</v>
      </c>
      <c r="AO40" s="34">
        <v>0.91391954496872418</v>
      </c>
      <c r="AP40" s="37">
        <v>1</v>
      </c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</row>
  </sheetData>
  <protectedRanges>
    <protectedRange sqref="F20:F21 F13:F18" name="Input"/>
  </protectedRanges>
  <mergeCells count="23">
    <mergeCell ref="BB5:BC5"/>
    <mergeCell ref="Z14:Z22"/>
    <mergeCell ref="Z23:Z31"/>
    <mergeCell ref="Z32:Z40"/>
    <mergeCell ref="D24:D25"/>
    <mergeCell ref="D13:E13"/>
    <mergeCell ref="D16:E16"/>
    <mergeCell ref="D20:E20"/>
    <mergeCell ref="D21:E21"/>
    <mergeCell ref="Z5:Z13"/>
    <mergeCell ref="D12:E12"/>
    <mergeCell ref="D14:E14"/>
    <mergeCell ref="D15:E15"/>
    <mergeCell ref="D17:E17"/>
    <mergeCell ref="D18:E18"/>
    <mergeCell ref="D19:E19"/>
    <mergeCell ref="E24:G25"/>
    <mergeCell ref="D23:G23"/>
    <mergeCell ref="X2:Z2"/>
    <mergeCell ref="AA3:AD3"/>
    <mergeCell ref="AE3:AH3"/>
    <mergeCell ref="AI3:AL3"/>
    <mergeCell ref="AM3:AP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BM140"/>
  <sheetViews>
    <sheetView topLeftCell="A11" zoomScale="60" zoomScaleNormal="60" workbookViewId="0">
      <selection activeCell="F21" sqref="F21"/>
    </sheetView>
  </sheetViews>
  <sheetFormatPr defaultRowHeight="15" x14ac:dyDescent="0.25"/>
  <cols>
    <col min="4" max="4" width="57.28515625" customWidth="1"/>
    <col min="5" max="5" width="9.140625" customWidth="1"/>
    <col min="6" max="6" width="25.7109375" customWidth="1"/>
    <col min="7" max="7" width="20.85546875" customWidth="1"/>
    <col min="22" max="22" width="66.140625" customWidth="1"/>
    <col min="23" max="65" width="9.140625" hidden="1" customWidth="1"/>
    <col min="66" max="67" width="9.140625" customWidth="1"/>
  </cols>
  <sheetData>
    <row r="1" spans="4:22" ht="9.9499999999999993" hidden="1" customHeight="1" x14ac:dyDescent="0.25"/>
    <row r="2" spans="4:22" ht="9.9499999999999993" hidden="1" customHeight="1" x14ac:dyDescent="0.25"/>
    <row r="3" spans="4:22" ht="9.9499999999999993" hidden="1" customHeight="1" x14ac:dyDescent="0.25"/>
    <row r="4" spans="4:22" ht="9.9499999999999993" hidden="1" customHeight="1" x14ac:dyDescent="0.25"/>
    <row r="5" spans="4:22" ht="9.9499999999999993" hidden="1" customHeight="1" x14ac:dyDescent="0.25"/>
    <row r="6" spans="4:22" ht="9.9499999999999993" hidden="1" customHeight="1" x14ac:dyDescent="0.25"/>
    <row r="7" spans="4:22" ht="9.9499999999999993" hidden="1" customHeight="1" x14ac:dyDescent="0.25"/>
    <row r="8" spans="4:22" ht="9.9499999999999993" hidden="1" customHeight="1" x14ac:dyDescent="0.25"/>
    <row r="9" spans="4:22" ht="9.9499999999999993" hidden="1" customHeight="1" x14ac:dyDescent="0.25"/>
    <row r="10" spans="4:22" ht="9.9499999999999993" hidden="1" customHeight="1" x14ac:dyDescent="0.25"/>
    <row r="11" spans="4:22" ht="9.9499999999999993" customHeight="1" thickBot="1" x14ac:dyDescent="0.3"/>
    <row r="12" spans="4:22" ht="35.1" customHeight="1" thickBot="1" x14ac:dyDescent="0.4">
      <c r="D12" s="116" t="s">
        <v>27</v>
      </c>
      <c r="E12" s="117"/>
      <c r="F12" s="57" t="s">
        <v>32</v>
      </c>
      <c r="G12" s="56" t="s">
        <v>33</v>
      </c>
      <c r="L12" s="58" t="s">
        <v>34</v>
      </c>
      <c r="M12" s="59"/>
      <c r="N12" s="59"/>
      <c r="O12" s="59"/>
      <c r="P12" s="59"/>
      <c r="Q12" s="59"/>
      <c r="R12" s="59"/>
      <c r="S12" s="59"/>
      <c r="T12" s="59"/>
      <c r="U12" s="59"/>
      <c r="V12" s="59"/>
    </row>
    <row r="13" spans="4:22" ht="35.1" customHeight="1" thickBot="1" x14ac:dyDescent="0.4">
      <c r="D13" s="110" t="s">
        <v>28</v>
      </c>
      <c r="E13" s="111"/>
      <c r="F13" s="73">
        <v>20</v>
      </c>
      <c r="G13" s="78" t="s">
        <v>29</v>
      </c>
      <c r="L13" s="60" t="s">
        <v>44</v>
      </c>
      <c r="M13" s="61"/>
      <c r="N13" s="61"/>
      <c r="O13" s="61"/>
      <c r="P13" s="61"/>
      <c r="Q13" s="61"/>
      <c r="R13" s="61"/>
      <c r="S13" s="61"/>
      <c r="T13" s="61"/>
      <c r="U13" s="61"/>
      <c r="V13" s="62"/>
    </row>
    <row r="14" spans="4:22" ht="35.1" customHeight="1" thickTop="1" thickBot="1" x14ac:dyDescent="0.4">
      <c r="D14" s="110" t="s">
        <v>48</v>
      </c>
      <c r="E14" s="111"/>
      <c r="F14" s="73">
        <v>0</v>
      </c>
      <c r="G14" s="78" t="s">
        <v>50</v>
      </c>
      <c r="L14" s="63" t="s">
        <v>43</v>
      </c>
      <c r="M14" s="9"/>
      <c r="N14" s="9"/>
      <c r="O14" s="9"/>
      <c r="P14" s="9"/>
      <c r="Q14" s="9"/>
      <c r="R14" s="9"/>
      <c r="S14" s="9"/>
      <c r="T14" s="9"/>
      <c r="U14" s="9"/>
      <c r="V14" s="64"/>
    </row>
    <row r="15" spans="4:22" ht="35.1" customHeight="1" thickTop="1" thickBot="1" x14ac:dyDescent="0.4">
      <c r="D15" s="110" t="s">
        <v>56</v>
      </c>
      <c r="E15" s="111"/>
      <c r="F15" s="73">
        <v>120</v>
      </c>
      <c r="G15" s="78" t="s">
        <v>49</v>
      </c>
      <c r="L15" s="63" t="s">
        <v>42</v>
      </c>
      <c r="M15" s="9"/>
      <c r="N15" s="9"/>
      <c r="O15" s="9"/>
      <c r="P15" s="9"/>
      <c r="Q15" s="9"/>
      <c r="R15" s="9"/>
      <c r="S15" s="9"/>
      <c r="T15" s="9"/>
      <c r="U15" s="9"/>
      <c r="V15" s="64"/>
    </row>
    <row r="16" spans="4:22" ht="35.1" customHeight="1" thickTop="1" thickBot="1" x14ac:dyDescent="0.4">
      <c r="D16" s="112" t="s">
        <v>26</v>
      </c>
      <c r="E16" s="113"/>
      <c r="F16" s="74">
        <v>20</v>
      </c>
      <c r="G16" s="71" t="s">
        <v>29</v>
      </c>
      <c r="L16" s="63" t="s">
        <v>41</v>
      </c>
      <c r="M16" s="9"/>
      <c r="N16" s="9"/>
      <c r="O16" s="9"/>
      <c r="P16" s="9"/>
      <c r="Q16" s="9"/>
      <c r="R16" s="9"/>
      <c r="S16" s="9"/>
      <c r="T16" s="9"/>
      <c r="U16" s="9"/>
      <c r="V16" s="64"/>
    </row>
    <row r="17" spans="4:22" ht="35.1" customHeight="1" thickTop="1" thickBot="1" x14ac:dyDescent="0.4">
      <c r="D17" s="112" t="s">
        <v>51</v>
      </c>
      <c r="E17" s="113"/>
      <c r="F17" s="74">
        <v>20</v>
      </c>
      <c r="G17" s="71" t="s">
        <v>52</v>
      </c>
      <c r="L17" s="63" t="s">
        <v>40</v>
      </c>
      <c r="M17" s="9"/>
      <c r="N17" s="9"/>
      <c r="O17" s="9"/>
      <c r="P17" s="9"/>
      <c r="Q17" s="9"/>
      <c r="R17" s="9"/>
      <c r="S17" s="9"/>
      <c r="T17" s="9"/>
      <c r="U17" s="9"/>
      <c r="V17" s="64"/>
    </row>
    <row r="18" spans="4:22" ht="35.1" customHeight="1" thickTop="1" thickBot="1" x14ac:dyDescent="0.4">
      <c r="D18" s="112" t="s">
        <v>53</v>
      </c>
      <c r="E18" s="113"/>
      <c r="F18" s="74">
        <v>10</v>
      </c>
      <c r="G18" s="71" t="s">
        <v>52</v>
      </c>
      <c r="L18" s="65" t="s">
        <v>39</v>
      </c>
      <c r="M18" s="9"/>
      <c r="N18" s="9"/>
      <c r="O18" s="9"/>
      <c r="P18" s="9"/>
      <c r="Q18" s="9"/>
      <c r="R18" s="9"/>
      <c r="S18" s="9"/>
      <c r="T18" s="9"/>
      <c r="U18" s="9"/>
      <c r="V18" s="64"/>
    </row>
    <row r="19" spans="4:22" ht="35.1" customHeight="1" thickTop="1" thickBot="1" x14ac:dyDescent="0.4">
      <c r="D19" s="112" t="s">
        <v>57</v>
      </c>
      <c r="E19" s="113"/>
      <c r="F19" s="76">
        <v>25</v>
      </c>
      <c r="G19" s="71" t="s">
        <v>52</v>
      </c>
      <c r="L19" s="63" t="s">
        <v>38</v>
      </c>
      <c r="M19" s="66"/>
      <c r="N19" s="66"/>
      <c r="O19" s="66"/>
      <c r="P19" s="66"/>
      <c r="Q19" s="66"/>
      <c r="R19" s="66"/>
      <c r="S19" s="66"/>
      <c r="T19" s="66"/>
      <c r="U19" s="66"/>
      <c r="V19" s="67"/>
    </row>
    <row r="20" spans="4:22" ht="35.1" customHeight="1" thickBot="1" x14ac:dyDescent="0.4">
      <c r="D20" s="116" t="s">
        <v>54</v>
      </c>
      <c r="E20" s="117"/>
      <c r="F20" s="57" t="s">
        <v>55</v>
      </c>
      <c r="G20" s="75" t="s">
        <v>33</v>
      </c>
      <c r="L20" s="63" t="s">
        <v>47</v>
      </c>
      <c r="M20" s="66"/>
      <c r="N20" s="66"/>
      <c r="O20" s="66"/>
      <c r="P20" s="66"/>
      <c r="Q20" s="66"/>
      <c r="R20" s="66"/>
      <c r="S20" s="66"/>
      <c r="T20" s="66"/>
      <c r="U20" s="66"/>
      <c r="V20" s="67"/>
    </row>
    <row r="21" spans="4:22" ht="35.1" customHeight="1" x14ac:dyDescent="0.35">
      <c r="D21" s="132" t="s">
        <v>31</v>
      </c>
      <c r="E21" s="133"/>
      <c r="F21" s="81" t="str">
        <f>IF(F14=0,"c'=0",(F15*F17)/F14)</f>
        <v>c'=0</v>
      </c>
      <c r="G21" s="77" t="s">
        <v>30</v>
      </c>
      <c r="L21" s="63" t="s">
        <v>46</v>
      </c>
      <c r="M21" s="66"/>
      <c r="N21" s="66"/>
      <c r="O21" s="66"/>
      <c r="P21" s="66"/>
      <c r="Q21" s="66"/>
      <c r="R21" s="66"/>
      <c r="S21" s="66"/>
      <c r="T21" s="66"/>
      <c r="U21" s="66"/>
      <c r="V21" s="67"/>
    </row>
    <row r="22" spans="4:22" ht="35.1" customHeight="1" thickBot="1" x14ac:dyDescent="0.4">
      <c r="D22" s="130" t="s">
        <v>2</v>
      </c>
      <c r="E22" s="131"/>
      <c r="F22" s="79">
        <f>F18/F17</f>
        <v>0.5</v>
      </c>
      <c r="G22" s="71" t="s">
        <v>30</v>
      </c>
      <c r="L22" s="68"/>
      <c r="M22" s="66" t="s">
        <v>37</v>
      </c>
      <c r="N22" s="66"/>
      <c r="O22" s="66"/>
      <c r="P22" s="66"/>
      <c r="Q22" s="66"/>
      <c r="R22" s="66"/>
      <c r="S22" s="66"/>
      <c r="T22" s="66"/>
      <c r="U22" s="66"/>
      <c r="V22" s="67"/>
    </row>
    <row r="23" spans="4:22" ht="34.5" customHeight="1" thickTop="1" thickBot="1" x14ac:dyDescent="0.4">
      <c r="D23" s="128" t="s">
        <v>3</v>
      </c>
      <c r="E23" s="129"/>
      <c r="F23" s="80">
        <f>F19/F18</f>
        <v>2.5</v>
      </c>
      <c r="G23" s="71" t="s">
        <v>30</v>
      </c>
      <c r="L23" s="69"/>
      <c r="M23" s="58" t="s">
        <v>36</v>
      </c>
      <c r="N23" s="58"/>
      <c r="O23" s="58"/>
      <c r="P23" s="58"/>
      <c r="Q23" s="58"/>
      <c r="R23" s="58"/>
      <c r="S23" s="58"/>
      <c r="T23" s="58"/>
      <c r="U23" s="58"/>
      <c r="V23" s="70"/>
    </row>
    <row r="24" spans="4:22" ht="34.5" customHeight="1" thickBot="1" x14ac:dyDescent="0.3">
      <c r="D24" s="134" t="s">
        <v>45</v>
      </c>
      <c r="E24" s="135"/>
      <c r="F24" s="135"/>
      <c r="G24" s="136"/>
    </row>
    <row r="25" spans="4:22" ht="15.75" customHeight="1" x14ac:dyDescent="0.25">
      <c r="D25" s="108" t="s">
        <v>35</v>
      </c>
      <c r="E25" s="126">
        <f>BM46</f>
        <v>0.84092814814814809</v>
      </c>
      <c r="F25" s="118"/>
      <c r="G25" s="119"/>
    </row>
    <row r="26" spans="4:22" ht="15.75" thickBot="1" x14ac:dyDescent="0.3">
      <c r="D26" s="109"/>
      <c r="E26" s="127"/>
      <c r="F26" s="120"/>
      <c r="G26" s="121"/>
    </row>
    <row r="41" spans="23:65" ht="15.75" thickBot="1" x14ac:dyDescent="0.3"/>
    <row r="42" spans="23:65" ht="15.75" thickBot="1" x14ac:dyDescent="0.3">
      <c r="W42" s="100"/>
      <c r="X42" s="101"/>
      <c r="Y42" s="101"/>
      <c r="Z42" s="17">
        <v>10</v>
      </c>
      <c r="AA42" s="18">
        <v>10</v>
      </c>
      <c r="AB42" s="18">
        <v>10</v>
      </c>
      <c r="AC42" s="19">
        <v>10</v>
      </c>
      <c r="AD42" s="18">
        <v>20</v>
      </c>
      <c r="AE42" s="18">
        <v>20</v>
      </c>
      <c r="AF42" s="18">
        <v>20</v>
      </c>
      <c r="AG42" s="18">
        <v>20</v>
      </c>
      <c r="AH42" s="17">
        <v>30</v>
      </c>
      <c r="AI42" s="18">
        <v>30</v>
      </c>
      <c r="AJ42" s="18">
        <v>30</v>
      </c>
      <c r="AK42" s="19">
        <v>30</v>
      </c>
      <c r="AL42" s="18">
        <v>40</v>
      </c>
      <c r="AM42" s="18">
        <v>40</v>
      </c>
      <c r="AN42" s="18">
        <v>40</v>
      </c>
      <c r="AO42" s="19">
        <v>40</v>
      </c>
      <c r="AP42" s="38"/>
      <c r="AQ42" s="9"/>
      <c r="AR42" s="9" t="s">
        <v>20</v>
      </c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 t="s">
        <v>16</v>
      </c>
      <c r="BG42" s="9"/>
      <c r="BH42" s="9"/>
      <c r="BI42" s="9"/>
      <c r="BJ42" s="9"/>
      <c r="BK42" s="9"/>
      <c r="BL42" s="9"/>
      <c r="BM42" s="9"/>
    </row>
    <row r="43" spans="23:65" ht="15.75" thickBot="1" x14ac:dyDescent="0.3">
      <c r="W43" s="1"/>
      <c r="X43" s="2"/>
      <c r="Y43" s="2"/>
      <c r="Z43" s="102" t="s">
        <v>0</v>
      </c>
      <c r="AA43" s="103"/>
      <c r="AB43" s="103"/>
      <c r="AC43" s="103"/>
      <c r="AD43" s="102" t="s">
        <v>0</v>
      </c>
      <c r="AE43" s="103"/>
      <c r="AF43" s="103"/>
      <c r="AG43" s="104"/>
      <c r="AH43" s="103" t="s">
        <v>0</v>
      </c>
      <c r="AI43" s="103"/>
      <c r="AJ43" s="103"/>
      <c r="AK43" s="103"/>
      <c r="AL43" s="102" t="s">
        <v>0</v>
      </c>
      <c r="AM43" s="103"/>
      <c r="AN43" s="103"/>
      <c r="AO43" s="104"/>
      <c r="AP43" s="38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 t="e">
        <f t="array" ref="BF43">INDEX($Z$45:$AO$140,(MATCH($AR$45&amp;$AR$49&amp;$AR$48, $W$45:$W$140&amp;$X$45:$X$140&amp;$Y$45:$Y$140, 0)),MATCH($AR$46&amp;$AR$47,$Z$42:$AO$42&amp;$Z$44:$AO$44))</f>
        <v>#N/A</v>
      </c>
      <c r="BG43" s="9"/>
      <c r="BH43" s="9"/>
      <c r="BI43" s="9"/>
      <c r="BJ43" s="9"/>
      <c r="BK43" s="9"/>
      <c r="BL43" s="9"/>
      <c r="BM43" s="9"/>
    </row>
    <row r="44" spans="23:65" ht="15.75" thickBot="1" x14ac:dyDescent="0.3">
      <c r="W44" s="17" t="s">
        <v>1</v>
      </c>
      <c r="X44" s="16" t="s">
        <v>2</v>
      </c>
      <c r="Y44" s="16" t="s">
        <v>3</v>
      </c>
      <c r="Z44" s="11">
        <v>0</v>
      </c>
      <c r="AA44" s="11">
        <v>2</v>
      </c>
      <c r="AB44" s="11">
        <v>4</v>
      </c>
      <c r="AC44" s="18" t="s">
        <v>4</v>
      </c>
      <c r="AD44" s="12">
        <v>0</v>
      </c>
      <c r="AE44" s="11">
        <v>2</v>
      </c>
      <c r="AF44" s="11">
        <v>4</v>
      </c>
      <c r="AG44" s="19" t="s">
        <v>4</v>
      </c>
      <c r="AH44" s="11">
        <v>0</v>
      </c>
      <c r="AI44" s="11">
        <v>2</v>
      </c>
      <c r="AJ44" s="11">
        <v>4</v>
      </c>
      <c r="AK44" s="18" t="s">
        <v>4</v>
      </c>
      <c r="AL44" s="12">
        <v>0</v>
      </c>
      <c r="AM44" s="11">
        <v>2</v>
      </c>
      <c r="AN44" s="11">
        <v>4</v>
      </c>
      <c r="AO44" s="19" t="s">
        <v>4</v>
      </c>
      <c r="AP44" s="38"/>
      <c r="AQ44" s="9"/>
      <c r="AR44" s="9"/>
      <c r="AS44" s="9"/>
      <c r="AT44" s="9" t="s">
        <v>17</v>
      </c>
      <c r="AU44" s="9" t="s">
        <v>18</v>
      </c>
      <c r="AV44" s="9" t="s">
        <v>19</v>
      </c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</row>
    <row r="45" spans="23:65" ht="15.75" thickBot="1" x14ac:dyDescent="0.3">
      <c r="W45" s="20">
        <v>0</v>
      </c>
      <c r="X45" s="20">
        <v>0.2</v>
      </c>
      <c r="Y45" s="26">
        <v>0</v>
      </c>
      <c r="Z45" s="30">
        <v>0.88846991337599412</v>
      </c>
      <c r="AA45" s="30">
        <v>0.88289563228719803</v>
      </c>
      <c r="AB45" s="30">
        <v>0.87702787002339555</v>
      </c>
      <c r="AC45" s="30">
        <v>0</v>
      </c>
      <c r="AD45" s="29">
        <v>0.88953508754863819</v>
      </c>
      <c r="AE45" s="30">
        <v>0.87449778210116724</v>
      </c>
      <c r="AF45" s="30">
        <v>0.85866202334630348</v>
      </c>
      <c r="AG45" s="36">
        <v>0</v>
      </c>
      <c r="AH45" s="30">
        <v>0.82326619455252914</v>
      </c>
      <c r="AI45" s="30">
        <v>0.80543256809338526</v>
      </c>
      <c r="AJ45" s="30">
        <v>0.78021455252918293</v>
      </c>
      <c r="AK45" s="30">
        <v>0</v>
      </c>
      <c r="AL45" s="29">
        <v>0.75523324902723743</v>
      </c>
      <c r="AM45" s="30">
        <v>0.72733268482490265</v>
      </c>
      <c r="AN45" s="30">
        <v>0.69200155642023353</v>
      </c>
      <c r="AO45" s="36">
        <v>0</v>
      </c>
      <c r="AP45" s="32"/>
      <c r="AQ45" s="42" t="s">
        <v>6</v>
      </c>
      <c r="AR45" s="53">
        <f>F13</f>
        <v>20</v>
      </c>
      <c r="AS45" s="9"/>
      <c r="AT45" s="9">
        <f>IF(ROUNDDOWN(AR45,-1)&lt;20,0,ROUNDDOWN(AR45,-1))</f>
        <v>20</v>
      </c>
      <c r="AU45" s="9">
        <f>IF(ROUNDUP(AR45,-1)&lt;20,20,ROUNDUP(AR45,-1))</f>
        <v>20</v>
      </c>
      <c r="AV45" s="9">
        <f>IFERROR((AR45-AT45)/(AU45-AT45),0)</f>
        <v>0</v>
      </c>
      <c r="AW45" s="9"/>
      <c r="AX45" s="9" t="s">
        <v>8</v>
      </c>
      <c r="AY45" s="9"/>
      <c r="AZ45" s="9"/>
      <c r="BA45" s="125" t="s">
        <v>21</v>
      </c>
      <c r="BB45" s="125"/>
      <c r="BC45" s="9"/>
      <c r="BD45" s="9" t="s">
        <v>22</v>
      </c>
      <c r="BE45" s="9"/>
      <c r="BF45" s="9"/>
      <c r="BG45" s="9" t="s">
        <v>23</v>
      </c>
      <c r="BH45" s="9"/>
      <c r="BI45" s="9"/>
      <c r="BJ45" s="9" t="s">
        <v>24</v>
      </c>
      <c r="BK45" s="9"/>
      <c r="BL45" s="9"/>
      <c r="BM45" s="9" t="s">
        <v>25</v>
      </c>
    </row>
    <row r="46" spans="23:65" ht="15.75" thickBot="1" x14ac:dyDescent="0.3">
      <c r="W46" s="20">
        <v>0</v>
      </c>
      <c r="X46" s="20">
        <v>0.2</v>
      </c>
      <c r="Y46" s="27">
        <v>0.5</v>
      </c>
      <c r="Z46" s="32">
        <v>0.97273484817561118</v>
      </c>
      <c r="AA46" s="32">
        <v>0.96365622935173623</v>
      </c>
      <c r="AB46" s="32">
        <v>0.95722394342069839</v>
      </c>
      <c r="AC46" s="32">
        <v>0</v>
      </c>
      <c r="AD46" s="31">
        <v>0.94546969635122236</v>
      </c>
      <c r="AE46" s="32">
        <v>0.92731245870347256</v>
      </c>
      <c r="AF46" s="32">
        <v>0.91444788684139688</v>
      </c>
      <c r="AG46" s="35">
        <v>0</v>
      </c>
      <c r="AH46" s="32">
        <v>0.91820454452683353</v>
      </c>
      <c r="AI46" s="32">
        <v>0.89096868805520879</v>
      </c>
      <c r="AJ46" s="32">
        <v>0.87167183026209527</v>
      </c>
      <c r="AK46" s="32">
        <v>0</v>
      </c>
      <c r="AL46" s="31">
        <v>0.86113574643320367</v>
      </c>
      <c r="AM46" s="32">
        <v>0.8263148447250569</v>
      </c>
      <c r="AN46" s="32">
        <v>0.75845561999853162</v>
      </c>
      <c r="AO46" s="35">
        <v>0</v>
      </c>
      <c r="AP46" s="32"/>
      <c r="AQ46" s="42" t="s">
        <v>7</v>
      </c>
      <c r="AR46" s="53">
        <f>F16</f>
        <v>20</v>
      </c>
      <c r="AS46" s="9"/>
      <c r="AT46" s="9">
        <f>IF(ROUNDDOWN(AR46,-1)&lt;10,"ERROR",ROUNDDOWN(AR46,-1))</f>
        <v>20</v>
      </c>
      <c r="AU46" s="9">
        <f>ROUNDUP(AR46,-1)</f>
        <v>20</v>
      </c>
      <c r="AV46" s="9">
        <f>IFERROR((AR46-AT46)/(AU46-AT46),0)</f>
        <v>0</v>
      </c>
      <c r="AW46" s="9"/>
      <c r="AX46" s="9">
        <f t="array" ref="AX46">INDEX($Z$45:$AO$140,(MATCH($AT$45&amp;$AT$48&amp;$AT$49, $W$45:$W$140&amp;$X$45:$X$140&amp;$Y$45:$Y$140, 0)),MATCH($AT$46&amp;$AT$47,$Z$42:$AO$42&amp;$Z$44:$AO$44))</f>
        <v>0.69567537037037031</v>
      </c>
      <c r="AY46" s="9">
        <f t="array" ref="AY46">INDEX($Z$45:$AO$140,(MATCH($AT$45&amp;$AT$48&amp;$AT$49, $W$45:$W$140&amp;$X$45:$X$140&amp;$Y$45:$Y$140, 0)),MATCH($AT$46&amp;$AU$47,$Z$42:$AO$42&amp;$Z$44:$AO$44))</f>
        <v>0.69567537037037031</v>
      </c>
      <c r="AZ46" s="9"/>
      <c r="BA46" s="47">
        <f>AX46+$AV$49*(AX47-AX46)</f>
        <v>0.84092814814814809</v>
      </c>
      <c r="BB46" s="47">
        <f>AY46+$AV$49*(AY47-AY46)</f>
        <v>0.84092814814814809</v>
      </c>
      <c r="BC46" s="9"/>
      <c r="BD46" s="9">
        <f>BA46+($AV$47)*(BB46-BA46)</f>
        <v>0.84092814814814809</v>
      </c>
      <c r="BE46" s="9"/>
      <c r="BF46" s="9"/>
      <c r="BG46" s="9">
        <f>BD46+($AV$46)*(BD52-BD46)</f>
        <v>0.84092814814814809</v>
      </c>
      <c r="BH46" s="9"/>
      <c r="BI46" s="9"/>
      <c r="BJ46" s="9">
        <f>BG46+$AV$48*(BG49-BG46)</f>
        <v>0.84092814814814809</v>
      </c>
      <c r="BK46" s="9"/>
      <c r="BL46" s="9"/>
      <c r="BM46" s="52">
        <f>IF(AND(AR45&lt;AR46,AR47&gt;5),"Possibly Unstable Slope",BJ46+($AV$45)*(BJ58-BJ46))</f>
        <v>0.84092814814814809</v>
      </c>
    </row>
    <row r="47" spans="23:65" ht="15.75" thickBot="1" x14ac:dyDescent="0.3">
      <c r="W47" s="20">
        <v>0</v>
      </c>
      <c r="X47" s="20">
        <v>0.2</v>
      </c>
      <c r="Y47" s="27">
        <v>1.25</v>
      </c>
      <c r="Z47" s="32">
        <v>1</v>
      </c>
      <c r="AA47" s="32">
        <v>0.98890316423170099</v>
      </c>
      <c r="AB47" s="32">
        <v>0.98222499571739719</v>
      </c>
      <c r="AC47" s="32">
        <v>0</v>
      </c>
      <c r="AD47" s="31">
        <v>1</v>
      </c>
      <c r="AE47" s="32">
        <v>0.9778063284634021</v>
      </c>
      <c r="AF47" s="32">
        <v>0.96444999143479426</v>
      </c>
      <c r="AG47" s="35">
        <v>0</v>
      </c>
      <c r="AH47" s="32">
        <v>1</v>
      </c>
      <c r="AI47" s="32">
        <v>0.96670949269510309</v>
      </c>
      <c r="AJ47" s="32">
        <v>0.94667498715219145</v>
      </c>
      <c r="AK47" s="32">
        <v>0</v>
      </c>
      <c r="AL47" s="31">
        <v>0.95027547836673765</v>
      </c>
      <c r="AM47" s="32">
        <v>0.90712037784793087</v>
      </c>
      <c r="AN47" s="32">
        <v>0.81188556885201768</v>
      </c>
      <c r="AO47" s="35">
        <v>0</v>
      </c>
      <c r="AP47" s="32"/>
      <c r="AQ47" s="43" t="s">
        <v>0</v>
      </c>
      <c r="AR47" s="43" t="str">
        <f>F21</f>
        <v>c'=0</v>
      </c>
      <c r="AS47" s="9"/>
      <c r="AT47" s="24" t="str">
        <f>IF(AR47="c'=0","c'=0",IF(AR47&lt;2,0,IF(AND(AR47&gt;=2,AR47&lt;4),2,IF(AR47&gt;=4,4,AR47))))</f>
        <v>c'=0</v>
      </c>
      <c r="AU47" s="9" t="str">
        <f>IF(AR47&lt;2,2,IF(AND(AR47&gt;2,AR47&lt;4),4,IF(AR47&gt;4,"c'=0",AR47)))</f>
        <v>c'=0</v>
      </c>
      <c r="AV47" s="9">
        <f>IFERROR((AR47-AT47)/(IF(AU47="c'=0",AR47+1,AU47)-AT47),0)</f>
        <v>0</v>
      </c>
      <c r="AW47" s="9"/>
      <c r="AX47" s="9">
        <f t="array" ref="AX47">INDEX($Z$45:$AO$140,(MATCH($AT$45&amp;$AT$48&amp;$AU$49, $W$45:$W$140&amp;$X$45:$X$140&amp;$Y$45:$Y$140, 0)),MATCH($AT$46&amp;$AT$47,$Z$42:$AO$42&amp;$Z$44:$AO$44))</f>
        <v>0.84092814814814809</v>
      </c>
      <c r="AY47" s="9">
        <f t="array" ref="AY47">INDEX($Z$45:$AO$140,(MATCH($AT$45&amp;$AT$48&amp;$AU$49, $W$45:$W$140&amp;$X$45:$X$140&amp;$Y$45:$Y$140, 0)),MATCH($AT$46&amp;$AU$47,$Z$42:$AO$42&amp;$Z$44:$AO$44))</f>
        <v>0.84092814814814809</v>
      </c>
      <c r="AZ47" s="9"/>
      <c r="BA47" s="47"/>
      <c r="BB47" s="47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</row>
    <row r="48" spans="23:65" ht="15.75" thickBot="1" x14ac:dyDescent="0.3">
      <c r="W48" s="20">
        <v>0</v>
      </c>
      <c r="X48" s="20">
        <v>0.2</v>
      </c>
      <c r="Y48" s="27">
        <v>2.5</v>
      </c>
      <c r="Z48" s="32">
        <v>1</v>
      </c>
      <c r="AA48" s="32">
        <v>1</v>
      </c>
      <c r="AB48" s="32">
        <v>1</v>
      </c>
      <c r="AC48" s="32">
        <v>0</v>
      </c>
      <c r="AD48" s="31">
        <v>1</v>
      </c>
      <c r="AE48" s="32">
        <v>1</v>
      </c>
      <c r="AF48" s="32">
        <v>1</v>
      </c>
      <c r="AG48" s="35">
        <v>0</v>
      </c>
      <c r="AH48" s="32">
        <v>1</v>
      </c>
      <c r="AI48" s="32">
        <v>1</v>
      </c>
      <c r="AJ48" s="32">
        <v>1</v>
      </c>
      <c r="AK48" s="32">
        <v>0</v>
      </c>
      <c r="AL48" s="31">
        <v>1</v>
      </c>
      <c r="AM48" s="32">
        <v>0.97178437706482634</v>
      </c>
      <c r="AN48" s="32">
        <v>0.84448272275652791</v>
      </c>
      <c r="AO48" s="35">
        <v>0</v>
      </c>
      <c r="AP48" s="32"/>
      <c r="AQ48" s="45" t="s">
        <v>2</v>
      </c>
      <c r="AR48" s="45">
        <f>F22</f>
        <v>0.5</v>
      </c>
      <c r="AS48" s="9"/>
      <c r="AT48" s="9">
        <f>IF(OR(AR48&lt;0.2,AR48=0.2),0.2,IF(AND(AR48&gt;=0.2,AR48&lt;0.5),0.2,IF(AND(AR48&gt;=0.5,AR48&lt;1),0.5,IF(AND(AR48&lt;2,AR48&gt;=1),1,IF(AR48&gt;2,2,2)))))</f>
        <v>0.5</v>
      </c>
      <c r="AU48" s="9">
        <f>IF(OR(AR48&lt;0.2,AR48=0.2),0.2,IF(AND(AR48&gt;0.2,AR48&lt;=0.5),0.5,IF(AND(AR48&gt;0.5,AR48&lt;=1),1,IF(AND(AR48&lt;=2,AR48&gt;1),2,2))))</f>
        <v>0.5</v>
      </c>
      <c r="AV48" s="9">
        <f>IFERROR((AR48-AT48)/(AU48-AT48),0)</f>
        <v>0</v>
      </c>
      <c r="AW48" s="9"/>
      <c r="AX48" s="9" t="s">
        <v>9</v>
      </c>
      <c r="AY48" s="9"/>
      <c r="AZ48" s="9"/>
      <c r="BA48" s="47"/>
      <c r="BB48" s="47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</row>
    <row r="49" spans="23:65" ht="15.75" thickBot="1" x14ac:dyDescent="0.3">
      <c r="W49" s="20">
        <v>0</v>
      </c>
      <c r="X49" s="20">
        <v>0.2</v>
      </c>
      <c r="Y49" s="27">
        <v>5</v>
      </c>
      <c r="Z49" s="32">
        <v>1</v>
      </c>
      <c r="AA49" s="32">
        <v>1</v>
      </c>
      <c r="AB49" s="32">
        <v>1</v>
      </c>
      <c r="AC49" s="32">
        <v>0</v>
      </c>
      <c r="AD49" s="31">
        <v>1</v>
      </c>
      <c r="AE49" s="32">
        <v>1</v>
      </c>
      <c r="AF49" s="32">
        <v>1</v>
      </c>
      <c r="AG49" s="35">
        <v>0</v>
      </c>
      <c r="AH49" s="32">
        <v>1</v>
      </c>
      <c r="AI49" s="32">
        <v>1</v>
      </c>
      <c r="AJ49" s="32">
        <v>1</v>
      </c>
      <c r="AK49" s="32">
        <v>0</v>
      </c>
      <c r="AL49" s="31">
        <v>1</v>
      </c>
      <c r="AM49" s="32">
        <v>1</v>
      </c>
      <c r="AN49" s="32">
        <v>0.88603877590974722</v>
      </c>
      <c r="AO49" s="35">
        <v>0</v>
      </c>
      <c r="AP49" s="32"/>
      <c r="AQ49" s="44" t="s">
        <v>3</v>
      </c>
      <c r="AR49" s="44">
        <f>F23</f>
        <v>2.5</v>
      </c>
      <c r="AS49" s="9"/>
      <c r="AT49" s="9">
        <f>IF(OR(AR49&lt;0.5,AR49=0),0,IF(AND(AR49&gt;0.5,AR49&lt;=1.25),0.5,IF(AND(AR49&gt;1.25,AR49&lt;=2.5),1.25,IF(AND(AR49&gt;2.5,AR49&lt;=5),2.5,IF(AND(AR49&gt;5,AR49&lt;=10),5,10)))))</f>
        <v>1.25</v>
      </c>
      <c r="AU49" s="9">
        <f>IF(OR(AR49&lt;0.5,AR49=0.5),0.5,IF(AND(AR49&gt;0.5,AR49&lt;=1.25),1.25,IF(AND(AR49&gt;1.25,AR49&lt;=2.5),2.5,IF(AND(AR49&gt;2.5,AR49&lt;=5),5,IF(AND(AR49&gt;5,AR49&lt;=10),10,10)))))</f>
        <v>2.5</v>
      </c>
      <c r="AV49" s="9">
        <f>IFERROR((AR49-AT49)/(AU49-AT49),0)</f>
        <v>1</v>
      </c>
      <c r="AW49" s="9"/>
      <c r="AX49" s="9">
        <f t="array" ref="AX49">INDEX($Z$45:$AO$140,(MATCH($AT$45&amp;$AU$48&amp;$AT$49, $W$45:$W$140&amp;$X$45:$X$140&amp;$Y$45:$Y$140, 0)),MATCH($AT$46&amp;$AT$47,$Z$42:$AO$42&amp;$Z$44:$AO$44))</f>
        <v>0.69567537037037031</v>
      </c>
      <c r="AY49" s="9">
        <f t="array" ref="AY49">INDEX($Z$45:$AO$140,(MATCH($AT$45&amp;$AU$48&amp;$AT$49, $W$45:$W$140&amp;$X$45:$X$140&amp;$Y$45:$Y$140, 0)),MATCH($AT$46&amp;$AU$47,$Z$42:$AO$42&amp;$Z$44:$AO$44))</f>
        <v>0.69567537037037031</v>
      </c>
      <c r="AZ49" s="9"/>
      <c r="BA49" s="47">
        <f>AX49+$AV$49*(AX50-AX49)</f>
        <v>0.84092814814814809</v>
      </c>
      <c r="BB49" s="47">
        <f>AY49+$AV$49*(AY50-AY49)</f>
        <v>0.84092814814814809</v>
      </c>
      <c r="BC49" s="9"/>
      <c r="BD49" s="9">
        <f>BA49+($AV$47)*(BB49-BA49)</f>
        <v>0.84092814814814809</v>
      </c>
      <c r="BE49" s="9"/>
      <c r="BF49" s="9"/>
      <c r="BG49" s="9">
        <f>BD49+($AV$46)*(BD55-BD49)</f>
        <v>0.84092814814814809</v>
      </c>
      <c r="BH49" s="9"/>
      <c r="BI49" s="9"/>
      <c r="BJ49" s="9"/>
      <c r="BK49" s="9"/>
      <c r="BL49" s="9"/>
      <c r="BM49" s="9"/>
    </row>
    <row r="50" spans="23:65" ht="15.75" thickBot="1" x14ac:dyDescent="0.3">
      <c r="W50" s="20">
        <v>0</v>
      </c>
      <c r="X50" s="20">
        <v>0.2</v>
      </c>
      <c r="Y50" s="27">
        <v>10</v>
      </c>
      <c r="Z50" s="32">
        <v>1</v>
      </c>
      <c r="AA50" s="32">
        <v>1</v>
      </c>
      <c r="AB50" s="32">
        <v>1</v>
      </c>
      <c r="AC50" s="32">
        <v>0</v>
      </c>
      <c r="AD50" s="31">
        <v>1</v>
      </c>
      <c r="AE50" s="32">
        <v>1</v>
      </c>
      <c r="AF50" s="32">
        <v>1</v>
      </c>
      <c r="AG50" s="35">
        <v>0</v>
      </c>
      <c r="AH50" s="32">
        <v>1</v>
      </c>
      <c r="AI50" s="32">
        <v>1</v>
      </c>
      <c r="AJ50" s="32">
        <v>1</v>
      </c>
      <c r="AK50" s="32">
        <v>0</v>
      </c>
      <c r="AL50" s="31">
        <v>1</v>
      </c>
      <c r="AM50" s="32">
        <v>1</v>
      </c>
      <c r="AN50" s="32">
        <v>1</v>
      </c>
      <c r="AO50" s="35">
        <v>0</v>
      </c>
      <c r="AP50" s="32"/>
      <c r="AQ50" s="9"/>
      <c r="AR50" s="9"/>
      <c r="AS50" s="9"/>
      <c r="AT50" s="9"/>
      <c r="AU50" s="9"/>
      <c r="AV50" s="9"/>
      <c r="AW50" s="9"/>
      <c r="AX50" s="9">
        <f t="array" ref="AX50">INDEX($Z$45:$AO$140,(MATCH($AT$45&amp;$AU$48&amp;$AU$49, $W$45:$W$140&amp;$X$45:$X$140&amp;$Y$45:$Y$140, 0)),MATCH($AT$46&amp;$AT$47,$Z$42:$AO$42&amp;$Z$44:$AO$44))</f>
        <v>0.84092814814814809</v>
      </c>
      <c r="AY50" s="9">
        <f t="array" ref="AY50">INDEX($Z$45:$AO$140,(MATCH($AT$45&amp;$AU$48&amp;$AU$49, $W$45:$W$140&amp;$X$45:$X$140&amp;$Y$45:$Y$140, 0)),MATCH($AT$46&amp;$AU$47,$Z$42:$AO$42&amp;$Z$44:$AO$44))</f>
        <v>0.84092814814814809</v>
      </c>
      <c r="AZ50" s="9"/>
      <c r="BA50" s="47"/>
      <c r="BB50" s="47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</row>
    <row r="51" spans="23:65" ht="15.75" thickBot="1" x14ac:dyDescent="0.3">
      <c r="W51" s="20">
        <v>0</v>
      </c>
      <c r="X51" s="20">
        <v>0.5</v>
      </c>
      <c r="Y51" s="26">
        <v>0</v>
      </c>
      <c r="Z51" s="30">
        <v>0.92492833871717695</v>
      </c>
      <c r="AA51" s="30">
        <v>0.90972193671536594</v>
      </c>
      <c r="AB51" s="30">
        <v>0.87801030271884095</v>
      </c>
      <c r="AC51" s="30">
        <v>0</v>
      </c>
      <c r="AD51" s="29">
        <v>0.84985667743435389</v>
      </c>
      <c r="AE51" s="30">
        <v>0.81944387343073199</v>
      </c>
      <c r="AF51" s="30">
        <v>0.75602060543768201</v>
      </c>
      <c r="AG51" s="36">
        <v>0</v>
      </c>
      <c r="AH51" s="30">
        <v>0.77478501615153073</v>
      </c>
      <c r="AI51" s="30">
        <v>0.72916581014609794</v>
      </c>
      <c r="AJ51" s="30">
        <v>0.63403090815652297</v>
      </c>
      <c r="AK51" s="30">
        <v>0</v>
      </c>
      <c r="AL51" s="29">
        <v>0.70714910787264762</v>
      </c>
      <c r="AM51" s="30">
        <v>0.6505385984876294</v>
      </c>
      <c r="AN51" s="30">
        <v>0.52357046717079014</v>
      </c>
      <c r="AO51" s="36">
        <v>0</v>
      </c>
      <c r="AP51" s="32"/>
      <c r="AQ51" s="9"/>
      <c r="AR51" s="9"/>
      <c r="AS51" s="9"/>
      <c r="AT51" s="9"/>
      <c r="AU51" s="9"/>
      <c r="AV51" s="9"/>
      <c r="AW51" s="9"/>
      <c r="AX51" s="9" t="s">
        <v>10</v>
      </c>
      <c r="AY51" s="9"/>
      <c r="AZ51" s="9"/>
      <c r="BA51" s="47"/>
      <c r="BB51" s="47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</row>
    <row r="52" spans="23:65" ht="15.75" thickBot="1" x14ac:dyDescent="0.3">
      <c r="W52" s="20">
        <v>0</v>
      </c>
      <c r="X52" s="20">
        <v>0.5</v>
      </c>
      <c r="Y52" s="27">
        <v>0.5</v>
      </c>
      <c r="Z52" s="32">
        <v>0.95776903679367642</v>
      </c>
      <c r="AA52" s="32">
        <v>0.94711669480948535</v>
      </c>
      <c r="AB52" s="32">
        <v>0.89248471722585221</v>
      </c>
      <c r="AC52" s="32">
        <v>0</v>
      </c>
      <c r="AD52" s="31">
        <v>0.91553807358735284</v>
      </c>
      <c r="AE52" s="32">
        <v>0.8942333896189707</v>
      </c>
      <c r="AF52" s="32">
        <v>0.78496943445170453</v>
      </c>
      <c r="AG52" s="35">
        <v>0</v>
      </c>
      <c r="AH52" s="32">
        <v>0.87330711038102926</v>
      </c>
      <c r="AI52" s="32">
        <v>0.84135008442845605</v>
      </c>
      <c r="AJ52" s="32">
        <v>0.67745415167755663</v>
      </c>
      <c r="AK52" s="32">
        <v>0</v>
      </c>
      <c r="AL52" s="31">
        <v>0.82531367178131809</v>
      </c>
      <c r="AM52" s="32">
        <v>0.75832976653696493</v>
      </c>
      <c r="AN52" s="32">
        <v>0.55886317695714949</v>
      </c>
      <c r="AO52" s="35">
        <v>0</v>
      </c>
      <c r="AP52" s="32"/>
      <c r="AQ52" s="9"/>
      <c r="AR52" s="9"/>
      <c r="AS52" s="9"/>
      <c r="AT52" s="9"/>
      <c r="AU52" s="9"/>
      <c r="AV52" s="9"/>
      <c r="AW52" s="9"/>
      <c r="AX52" s="9">
        <f t="array" ref="AX52">INDEX($Z$45:$AO$140,(MATCH($AT$45&amp;$AT$48&amp;$AT$49, $W$45:$W$140&amp;$X$45:$X$140&amp;$Y$45:$Y$140, 0)),MATCH($AU$46&amp;$AT$47,$Z$42:$AO$42&amp;$Z$44:$AO$44))</f>
        <v>0.69567537037037031</v>
      </c>
      <c r="AY52" s="9">
        <f t="array" ref="AY52">INDEX($Z$45:$AO$140,(MATCH($AT$45&amp;$AT$48&amp;$AT$49, $W$45:$W$140&amp;$X$45:$X$140&amp;$Y$45:$Y$140, 0)),MATCH($AU$46&amp;$AU$47,$Z$42:$AO$42&amp;$Z$44:$AO$44))</f>
        <v>0.69567537037037031</v>
      </c>
      <c r="AZ52" s="9"/>
      <c r="BA52" s="47">
        <f>AX52+$AV$49*(AX53-AX52)</f>
        <v>0.84092814814814809</v>
      </c>
      <c r="BB52" s="47">
        <f>AY52+$AV$49*(AY53-AY52)</f>
        <v>0.84092814814814809</v>
      </c>
      <c r="BC52" s="9"/>
      <c r="BD52" s="9">
        <f>BA52+($AV$47)*(BB52-BA52)</f>
        <v>0.84092814814814809</v>
      </c>
      <c r="BE52" s="9"/>
      <c r="BF52" s="9"/>
      <c r="BG52" s="9"/>
      <c r="BH52" s="9"/>
      <c r="BI52" s="9"/>
      <c r="BJ52" s="9"/>
      <c r="BK52" s="9"/>
      <c r="BL52" s="9"/>
      <c r="BM52" s="9"/>
    </row>
    <row r="53" spans="23:65" ht="15.75" thickBot="1" x14ac:dyDescent="0.3">
      <c r="W53" s="20">
        <v>0</v>
      </c>
      <c r="X53" s="20">
        <v>0.5</v>
      </c>
      <c r="Y53" s="27">
        <v>1.25</v>
      </c>
      <c r="Z53" s="32">
        <v>0.97966283551134281</v>
      </c>
      <c r="AA53" s="32">
        <v>0.97204653353889825</v>
      </c>
      <c r="AB53" s="32">
        <v>0.90213432689719308</v>
      </c>
      <c r="AC53" s="32">
        <v>0</v>
      </c>
      <c r="AD53" s="31">
        <v>0.95932567102268551</v>
      </c>
      <c r="AE53" s="32">
        <v>0.9440930670777965</v>
      </c>
      <c r="AF53" s="32">
        <v>0.80426865379438617</v>
      </c>
      <c r="AG53" s="35">
        <v>0</v>
      </c>
      <c r="AH53" s="32">
        <v>0.93898850653402832</v>
      </c>
      <c r="AI53" s="32">
        <v>0.91613960061669475</v>
      </c>
      <c r="AJ53" s="32">
        <v>0.70640298069157914</v>
      </c>
      <c r="AK53" s="32">
        <v>0</v>
      </c>
      <c r="AL53" s="31">
        <v>0.90409004772043167</v>
      </c>
      <c r="AM53" s="32">
        <v>0.83019054523652203</v>
      </c>
      <c r="AN53" s="32">
        <v>0.58239165014805572</v>
      </c>
      <c r="AO53" s="35">
        <v>0</v>
      </c>
      <c r="AP53" s="32"/>
      <c r="AQ53" s="9"/>
      <c r="AR53" s="9"/>
      <c r="AS53" s="9"/>
      <c r="AT53" s="9"/>
      <c r="AU53" s="9"/>
      <c r="AV53" s="9"/>
      <c r="AW53" s="9"/>
      <c r="AX53" s="9">
        <f t="array" ref="AX53">INDEX($Z$45:$AO$140,(MATCH($AT$45&amp;$AT$48&amp;$AU$49, $W$45:$W$140&amp;$X$45:$X$140&amp;$Y$45:$Y$140, 0)),MATCH($AU$46&amp;$AT$47,$Z$42:$AO$42&amp;$Z$44:$AO$44))</f>
        <v>0.84092814814814809</v>
      </c>
      <c r="AY53" s="9">
        <f t="array" ref="AY53">INDEX($Z$45:$AO$140,(MATCH($AT$45&amp;$AT$48&amp;$AU$49, $W$45:$W$140&amp;$X$45:$X$140&amp;$Y$45:$Y$140, 0)),MATCH($AU$46&amp;$AU$47,$Z$42:$AO$42&amp;$Z$44:$AO$44))</f>
        <v>0.84092814814814809</v>
      </c>
      <c r="AZ53" s="9"/>
      <c r="BA53" s="47"/>
      <c r="BB53" s="47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</row>
    <row r="54" spans="23:65" ht="15.75" thickBot="1" x14ac:dyDescent="0.3">
      <c r="W54" s="20">
        <v>0</v>
      </c>
      <c r="X54" s="20">
        <v>0.5</v>
      </c>
      <c r="Y54" s="27">
        <v>2.5</v>
      </c>
      <c r="Z54" s="32">
        <v>1</v>
      </c>
      <c r="AA54" s="32">
        <v>1</v>
      </c>
      <c r="AB54" s="32">
        <v>1</v>
      </c>
      <c r="AC54" s="32">
        <v>0</v>
      </c>
      <c r="AD54" s="31">
        <v>1</v>
      </c>
      <c r="AE54" s="32">
        <v>1</v>
      </c>
      <c r="AF54" s="32">
        <v>0.8600000000000001</v>
      </c>
      <c r="AG54" s="35">
        <v>0</v>
      </c>
      <c r="AH54" s="32">
        <v>1</v>
      </c>
      <c r="AI54" s="32">
        <v>1</v>
      </c>
      <c r="AJ54" s="32">
        <v>0.79</v>
      </c>
      <c r="AK54" s="32">
        <v>0</v>
      </c>
      <c r="AL54" s="31">
        <v>1</v>
      </c>
      <c r="AM54" s="32">
        <v>0.9312501529501015</v>
      </c>
      <c r="AN54" s="32">
        <v>0.67991508210361451</v>
      </c>
      <c r="AO54" s="35">
        <v>0</v>
      </c>
      <c r="AP54" s="32"/>
      <c r="AQ54" s="9"/>
      <c r="AR54" s="9"/>
      <c r="AS54" s="9"/>
      <c r="AT54" s="9"/>
      <c r="AU54" s="9"/>
      <c r="AV54" s="9"/>
      <c r="AW54" s="40"/>
      <c r="AX54" s="46" t="s">
        <v>11</v>
      </c>
      <c r="AY54" s="41"/>
      <c r="AZ54" s="41"/>
      <c r="BA54" s="48"/>
      <c r="BB54" s="48"/>
      <c r="BC54" s="41"/>
      <c r="BD54" s="41"/>
      <c r="BE54" s="41"/>
      <c r="BF54" s="9"/>
      <c r="BG54" s="9"/>
      <c r="BH54" s="9"/>
      <c r="BI54" s="9"/>
      <c r="BJ54" s="9"/>
      <c r="BK54" s="9"/>
      <c r="BL54" s="9"/>
      <c r="BM54" s="9"/>
    </row>
    <row r="55" spans="23:65" ht="15.75" thickBot="1" x14ac:dyDescent="0.3">
      <c r="W55" s="20">
        <v>0</v>
      </c>
      <c r="X55" s="20">
        <v>0.5</v>
      </c>
      <c r="Y55" s="27">
        <v>5</v>
      </c>
      <c r="Z55" s="32">
        <v>1</v>
      </c>
      <c r="AA55" s="32">
        <v>1</v>
      </c>
      <c r="AB55" s="32">
        <v>1</v>
      </c>
      <c r="AC55" s="32">
        <v>0</v>
      </c>
      <c r="AD55" s="31">
        <v>1</v>
      </c>
      <c r="AE55" s="32">
        <v>1</v>
      </c>
      <c r="AF55" s="32">
        <v>0.95269975283263586</v>
      </c>
      <c r="AG55" s="35">
        <v>0</v>
      </c>
      <c r="AH55" s="32">
        <v>1</v>
      </c>
      <c r="AI55" s="32">
        <v>1</v>
      </c>
      <c r="AJ55" s="32">
        <v>0.92904962924895385</v>
      </c>
      <c r="AK55" s="32">
        <v>0</v>
      </c>
      <c r="AL55" s="31">
        <v>1</v>
      </c>
      <c r="AM55" s="32">
        <v>1</v>
      </c>
      <c r="AN55" s="32">
        <v>0.8763225901181998</v>
      </c>
      <c r="AO55" s="35">
        <v>0</v>
      </c>
      <c r="AP55" s="32"/>
      <c r="AQ55" s="9"/>
      <c r="AR55" s="9"/>
      <c r="AS55" s="9"/>
      <c r="AT55" s="9"/>
      <c r="AU55" s="9"/>
      <c r="AV55" s="9"/>
      <c r="AW55" s="10"/>
      <c r="AX55" s="9">
        <f t="array" ref="AX55">INDEX($Z$45:$AO$140,(MATCH($AT$45&amp;$AU$48&amp;$AT$49, $W$45:$W$140&amp;$X$45:$X$140&amp;$Y$45:$Y$140, 0)),MATCH($AU$46&amp;$AT$47,$Z$42:$AO$42&amp;$Z$44:$AO$44))</f>
        <v>0.69567537037037031</v>
      </c>
      <c r="AY55" s="9">
        <f t="array" ref="AY55">INDEX($Z$45:$AO$140,(MATCH($AT$45&amp;$AU$48&amp;$AT$49, $W$45:$W$140&amp;$X$45:$X$140&amp;$Y$45:$Y$140, 0)),MATCH($AU$46&amp;$AU$47,$Z$42:$AO$42&amp;$Z$44:$AO$44))</f>
        <v>0.69567537037037031</v>
      </c>
      <c r="AZ55" s="41"/>
      <c r="BA55" s="47">
        <f>AX55+$AV$49*(AX56-AX55)</f>
        <v>0.84092814814814809</v>
      </c>
      <c r="BB55" s="47">
        <f>AY55+$AV$49*(AY56-AY55)</f>
        <v>0.84092814814814809</v>
      </c>
      <c r="BC55" s="41"/>
      <c r="BD55" s="9">
        <f>BA55+($AV$47)*(BB55-BA55)</f>
        <v>0.84092814814814809</v>
      </c>
      <c r="BE55" s="41"/>
      <c r="BF55" s="9"/>
      <c r="BG55" s="9"/>
      <c r="BH55" s="9"/>
      <c r="BI55" s="9"/>
      <c r="BJ55" s="9"/>
      <c r="BK55" s="9"/>
      <c r="BL55" s="9"/>
      <c r="BM55" s="9"/>
    </row>
    <row r="56" spans="23:65" ht="15.75" thickBot="1" x14ac:dyDescent="0.3">
      <c r="W56" s="20">
        <v>0</v>
      </c>
      <c r="X56" s="20">
        <v>0.5</v>
      </c>
      <c r="Y56" s="28">
        <v>10</v>
      </c>
      <c r="Z56" s="34">
        <v>1</v>
      </c>
      <c r="AA56" s="34">
        <v>1</v>
      </c>
      <c r="AB56" s="34">
        <v>1</v>
      </c>
      <c r="AC56" s="32">
        <v>0</v>
      </c>
      <c r="AD56" s="33">
        <v>1</v>
      </c>
      <c r="AE56" s="34">
        <v>1</v>
      </c>
      <c r="AF56" s="34">
        <v>1</v>
      </c>
      <c r="AG56" s="35">
        <v>0</v>
      </c>
      <c r="AH56" s="34">
        <v>1</v>
      </c>
      <c r="AI56" s="34">
        <v>1</v>
      </c>
      <c r="AJ56" s="34">
        <v>1</v>
      </c>
      <c r="AK56" s="32">
        <v>0</v>
      </c>
      <c r="AL56" s="33">
        <v>1</v>
      </c>
      <c r="AM56" s="34">
        <v>1</v>
      </c>
      <c r="AN56" s="34">
        <v>1</v>
      </c>
      <c r="AO56" s="35">
        <v>0</v>
      </c>
      <c r="AP56" s="32"/>
      <c r="AQ56" s="9"/>
      <c r="AR56" s="9"/>
      <c r="AS56" s="9"/>
      <c r="AT56" s="9"/>
      <c r="AU56" s="9"/>
      <c r="AV56" s="9"/>
      <c r="AW56" s="38"/>
      <c r="AX56" s="9">
        <f t="array" ref="AX56">INDEX($Z$45:$AO$140,(MATCH($AT$45&amp;$AU$48&amp;$AU$49, $W$45:$W$140&amp;$X$45:$X$140&amp;$Y$45:$Y$140, 0)),MATCH($AU$46&amp;$AT$47,$Z$42:$AO$42&amp;$Z$44:$AO$44))</f>
        <v>0.84092814814814809</v>
      </c>
      <c r="AY56" s="9">
        <f t="array" ref="AY56">INDEX($Z$45:$AO$140,(MATCH($AT$45&amp;$AU$48&amp;$AU$49, $W$45:$W$140&amp;$X$45:$X$140&amp;$Y$45:$Y$140, 0)),MATCH($AU$46&amp;$AU$47,$Z$42:$AO$42&amp;$Z$44:$AO$44))</f>
        <v>0.84092814814814809</v>
      </c>
      <c r="AZ56" s="39"/>
      <c r="BA56" s="49"/>
      <c r="BB56" s="50"/>
      <c r="BC56" s="39"/>
      <c r="BD56" s="39"/>
      <c r="BE56" s="38"/>
      <c r="BF56" s="9"/>
      <c r="BG56" s="9"/>
      <c r="BH56" s="9"/>
      <c r="BI56" s="9"/>
      <c r="BJ56" s="9"/>
      <c r="BK56" s="9"/>
      <c r="BL56" s="9"/>
      <c r="BM56" s="9"/>
    </row>
    <row r="57" spans="23:65" ht="15.75" thickBot="1" x14ac:dyDescent="0.3">
      <c r="W57" s="20">
        <v>0</v>
      </c>
      <c r="X57" s="21">
        <v>1</v>
      </c>
      <c r="Y57" s="27">
        <v>0</v>
      </c>
      <c r="Z57" s="32">
        <v>0.87309751696793925</v>
      </c>
      <c r="AA57" s="32">
        <v>0.83763591284702488</v>
      </c>
      <c r="AB57" s="32">
        <v>0.74600578119139971</v>
      </c>
      <c r="AC57" s="30">
        <v>0</v>
      </c>
      <c r="AD57" s="31">
        <v>0.87384149610894946</v>
      </c>
      <c r="AE57" s="32">
        <v>0.78955957198443583</v>
      </c>
      <c r="AF57" s="32">
        <v>0.56093167315175096</v>
      </c>
      <c r="AG57" s="36">
        <v>0</v>
      </c>
      <c r="AH57" s="32">
        <v>0.79954465953307396</v>
      </c>
      <c r="AI57" s="32">
        <v>0.66298680933852139</v>
      </c>
      <c r="AJ57" s="32">
        <v>0.42275618677042803</v>
      </c>
      <c r="AK57" s="30">
        <v>0</v>
      </c>
      <c r="AL57" s="31">
        <v>0.72786388132295721</v>
      </c>
      <c r="AM57" s="32">
        <v>0.55623770428015562</v>
      </c>
      <c r="AN57" s="32">
        <v>0.33104389105058368</v>
      </c>
      <c r="AO57" s="36">
        <v>0</v>
      </c>
      <c r="AP57" s="32"/>
      <c r="AQ57" s="9"/>
      <c r="AR57" s="9"/>
      <c r="AS57" s="9"/>
      <c r="AT57" s="9"/>
      <c r="AU57" s="9"/>
      <c r="AV57" s="9"/>
      <c r="AW57" s="9"/>
      <c r="AX57" s="9" t="s">
        <v>12</v>
      </c>
      <c r="AY57" s="24"/>
      <c r="AZ57" s="24"/>
      <c r="BA57" s="47"/>
      <c r="BB57" s="47"/>
      <c r="BC57" s="24"/>
      <c r="BD57" s="24"/>
      <c r="BE57" s="24"/>
      <c r="BF57" s="9"/>
      <c r="BG57" s="9"/>
      <c r="BH57" s="9"/>
      <c r="BI57" s="9"/>
      <c r="BJ57" s="9"/>
      <c r="BK57" s="9"/>
      <c r="BL57" s="9"/>
      <c r="BM57" s="9"/>
    </row>
    <row r="58" spans="23:65" ht="15.75" thickBot="1" x14ac:dyDescent="0.3">
      <c r="W58" s="20">
        <v>0</v>
      </c>
      <c r="X58" s="21">
        <v>1</v>
      </c>
      <c r="Y58" s="27">
        <v>0.5</v>
      </c>
      <c r="Z58" s="32">
        <v>0.95271852263661505</v>
      </c>
      <c r="AA58" s="32">
        <v>0.91091297751021705</v>
      </c>
      <c r="AB58" s="32">
        <v>0.82050953185032915</v>
      </c>
      <c r="AC58" s="32">
        <v>0</v>
      </c>
      <c r="AD58" s="31">
        <v>0.91659315329270985</v>
      </c>
      <c r="AE58" s="32">
        <v>0.83283995301372893</v>
      </c>
      <c r="AF58" s="32">
        <v>0.6493996035533367</v>
      </c>
      <c r="AG58" s="35">
        <v>0</v>
      </c>
      <c r="AH58" s="32">
        <v>0.85815556790984504</v>
      </c>
      <c r="AI58" s="32">
        <v>0.73273893253065114</v>
      </c>
      <c r="AJ58" s="32">
        <v>0.46152859555098741</v>
      </c>
      <c r="AK58" s="32">
        <v>0</v>
      </c>
      <c r="AL58" s="31">
        <v>0.81264585918801846</v>
      </c>
      <c r="AM58" s="32">
        <v>0.66881549323348755</v>
      </c>
      <c r="AN58" s="32">
        <v>0.40080045517950219</v>
      </c>
      <c r="AO58" s="35">
        <v>0</v>
      </c>
      <c r="AP58" s="32"/>
      <c r="AQ58" s="9"/>
      <c r="AR58" s="9"/>
      <c r="AS58" s="9"/>
      <c r="AT58" s="9"/>
      <c r="AU58" s="9"/>
      <c r="AV58" s="9"/>
      <c r="AW58" s="9"/>
      <c r="AX58" s="9">
        <f t="array" ref="AX58">INDEX($Z$45:$AO$140,(MATCH($AU$45&amp;$AT$48&amp;$AT$49, $W$45:$W$140&amp;$X$45:$X$140&amp;$Y$45:$Y$140, 0)),MATCH($AT$46&amp;$AT$47,$Z$42:$AO$42&amp;$Z$44:$AO$44))</f>
        <v>0.69567537037037031</v>
      </c>
      <c r="AY58" s="9">
        <f t="array" ref="AY58">INDEX($Z$45:$AO$140,(MATCH($AU$45&amp;$AT$48&amp;$AT$49, $W$45:$W$140&amp;$X$45:$X$140&amp;$Y$45:$Y$140, 0)),MATCH($AT$46&amp;$AU$47,$Z$42:$AO$42&amp;$Z$44:$AO$44))</f>
        <v>0.69567537037037031</v>
      </c>
      <c r="AZ58" s="25"/>
      <c r="BA58" s="47">
        <f>AX58+$AV$49*(AX59-AX58)</f>
        <v>0.84092814814814809</v>
      </c>
      <c r="BB58" s="47">
        <f>AY58+$AV$49*(AY59-AY58)</f>
        <v>0.84092814814814809</v>
      </c>
      <c r="BC58" s="25"/>
      <c r="BD58" s="9">
        <f>BA58+($AV$47)*(BB58-BA58)</f>
        <v>0.84092814814814809</v>
      </c>
      <c r="BE58" s="9"/>
      <c r="BF58" s="9"/>
      <c r="BG58" s="9">
        <f>BD58+($AV$46)*(BD64-BD58)</f>
        <v>0.84092814814814809</v>
      </c>
      <c r="BH58" s="9"/>
      <c r="BI58" s="9"/>
      <c r="BJ58" s="9">
        <f>BG58+$AV$48*(BG61-BG58)</f>
        <v>0.84092814814814809</v>
      </c>
      <c r="BK58" s="9"/>
      <c r="BL58" s="9"/>
      <c r="BM58" s="9"/>
    </row>
    <row r="59" spans="23:65" ht="15.75" thickBot="1" x14ac:dyDescent="0.3">
      <c r="W59" s="20">
        <v>0</v>
      </c>
      <c r="X59" s="21">
        <v>1</v>
      </c>
      <c r="Y59" s="27">
        <v>1.25</v>
      </c>
      <c r="Z59" s="32">
        <v>0.97484764927929912</v>
      </c>
      <c r="AA59" s="32">
        <v>0.93582764358955539</v>
      </c>
      <c r="AB59" s="32">
        <v>0.83491177838142083</v>
      </c>
      <c r="AC59" s="32">
        <v>0</v>
      </c>
      <c r="AD59" s="31">
        <v>0.94969529855859824</v>
      </c>
      <c r="AE59" s="32">
        <v>0.87165528717911078</v>
      </c>
      <c r="AF59" s="32">
        <v>0.66982355676284167</v>
      </c>
      <c r="AG59" s="35">
        <v>0</v>
      </c>
      <c r="AH59" s="32">
        <v>0.92454294783789737</v>
      </c>
      <c r="AI59" s="32">
        <v>0.80748293076866606</v>
      </c>
      <c r="AJ59" s="32">
        <v>0.5047353351442625</v>
      </c>
      <c r="AK59" s="32">
        <v>0</v>
      </c>
      <c r="AL59" s="31">
        <v>0.89211198443579764</v>
      </c>
      <c r="AM59" s="32">
        <v>0.7557717862124661</v>
      </c>
      <c r="AN59" s="32">
        <v>0.45608716932188037</v>
      </c>
      <c r="AO59" s="35">
        <v>0</v>
      </c>
      <c r="AP59" s="32"/>
      <c r="AQ59" s="9"/>
      <c r="AR59" s="9"/>
      <c r="AS59" s="9"/>
      <c r="AT59" s="9"/>
      <c r="AU59" s="9"/>
      <c r="AV59" s="9"/>
      <c r="AW59" s="9"/>
      <c r="AX59" s="9">
        <f t="array" ref="AX59">INDEX($Z$45:$AO$140,(MATCH($AU$45&amp;$AT$48&amp;$AU$49, $W$45:$W$140&amp;$X$45:$X$140&amp;$Y$45:$Y$140, 0)),MATCH($AT$46&amp;$AT$47,$Z$42:$AO$42&amp;$Z$44:$AO$44))</f>
        <v>0.84092814814814809</v>
      </c>
      <c r="AY59" s="9">
        <f t="array" ref="AY59">INDEX($Z$45:$AO$140,(MATCH($AU$45&amp;$AT$48&amp;$AU$49, $W$45:$W$140&amp;$X$45:$X$140&amp;$Y$45:$Y$140, 0)),MATCH($AT$46&amp;$AU$47,$Z$42:$AO$42&amp;$Z$44:$AO$44))</f>
        <v>0.84092814814814809</v>
      </c>
      <c r="AZ59" s="25"/>
      <c r="BA59" s="47"/>
      <c r="BB59" s="51"/>
      <c r="BC59" s="25"/>
      <c r="BD59" s="25"/>
      <c r="BE59" s="9"/>
      <c r="BF59" s="9"/>
      <c r="BG59" s="9"/>
      <c r="BH59" s="9"/>
      <c r="BI59" s="9"/>
      <c r="BJ59" s="9"/>
      <c r="BK59" s="9"/>
      <c r="BL59" s="9"/>
      <c r="BM59" s="9"/>
    </row>
    <row r="60" spans="23:65" ht="15.75" thickBot="1" x14ac:dyDescent="0.3">
      <c r="W60" s="20">
        <v>0</v>
      </c>
      <c r="X60" s="21">
        <v>1</v>
      </c>
      <c r="Y60" s="27">
        <v>2.5</v>
      </c>
      <c r="Z60" s="32">
        <v>1</v>
      </c>
      <c r="AA60" s="32">
        <v>0.98419107750287549</v>
      </c>
      <c r="AB60" s="32">
        <v>0.88385581088025844</v>
      </c>
      <c r="AC60" s="32">
        <v>0</v>
      </c>
      <c r="AD60" s="31">
        <v>1</v>
      </c>
      <c r="AE60" s="32">
        <v>0.96838215500575087</v>
      </c>
      <c r="AF60" s="32">
        <v>0.76771162176051688</v>
      </c>
      <c r="AG60" s="35">
        <v>0</v>
      </c>
      <c r="AH60" s="32">
        <v>1</v>
      </c>
      <c r="AI60" s="32">
        <v>1</v>
      </c>
      <c r="AJ60" s="32">
        <v>0.84428456060494816</v>
      </c>
      <c r="AK60" s="32">
        <v>0</v>
      </c>
      <c r="AL60" s="31">
        <v>0.98541467831534635</v>
      </c>
      <c r="AM60" s="32">
        <v>0.91861830996255778</v>
      </c>
      <c r="AN60" s="32">
        <v>0.63278516016934627</v>
      </c>
      <c r="AO60" s="35">
        <v>0</v>
      </c>
      <c r="AP60" s="32"/>
      <c r="AQ60" s="9"/>
      <c r="AR60" s="9"/>
      <c r="AS60" s="9"/>
      <c r="AT60" s="9"/>
      <c r="AU60" s="9"/>
      <c r="AV60" s="9"/>
      <c r="AW60" s="9"/>
      <c r="AX60" s="9" t="s">
        <v>13</v>
      </c>
      <c r="AY60" s="25"/>
      <c r="AZ60" s="25"/>
      <c r="BA60" s="47"/>
      <c r="BB60" s="51"/>
      <c r="BC60" s="25"/>
      <c r="BD60" s="25"/>
      <c r="BE60" s="9"/>
      <c r="BF60" s="9"/>
      <c r="BG60" s="9"/>
      <c r="BH60" s="9"/>
      <c r="BI60" s="9"/>
      <c r="BJ60" s="9"/>
      <c r="BK60" s="9"/>
      <c r="BL60" s="9"/>
      <c r="BM60" s="9"/>
    </row>
    <row r="61" spans="23:65" ht="15.75" thickBot="1" x14ac:dyDescent="0.3">
      <c r="W61" s="20">
        <v>0</v>
      </c>
      <c r="X61" s="21">
        <v>1</v>
      </c>
      <c r="Y61" s="27">
        <v>5</v>
      </c>
      <c r="Z61" s="32">
        <v>1</v>
      </c>
      <c r="AA61" s="32">
        <v>1</v>
      </c>
      <c r="AB61" s="32">
        <v>0.94809485353498268</v>
      </c>
      <c r="AC61" s="32">
        <v>0</v>
      </c>
      <c r="AD61" s="31">
        <v>1</v>
      </c>
      <c r="AE61" s="32">
        <v>1</v>
      </c>
      <c r="AF61" s="32">
        <v>0.89618970706996548</v>
      </c>
      <c r="AG61" s="35">
        <v>0</v>
      </c>
      <c r="AH61" s="32">
        <v>1</v>
      </c>
      <c r="AI61" s="32">
        <v>1</v>
      </c>
      <c r="AJ61" s="32">
        <v>0.84428456060494816</v>
      </c>
      <c r="AK61" s="32">
        <v>0</v>
      </c>
      <c r="AL61" s="31">
        <v>1</v>
      </c>
      <c r="AM61" s="32">
        <v>1</v>
      </c>
      <c r="AN61" s="32">
        <v>0.83285637373663213</v>
      </c>
      <c r="AO61" s="35">
        <v>0</v>
      </c>
      <c r="AP61" s="32"/>
      <c r="AQ61" s="9"/>
      <c r="AR61" s="9"/>
      <c r="AS61" s="9"/>
      <c r="AT61" s="9"/>
      <c r="AU61" s="9"/>
      <c r="AV61" s="9"/>
      <c r="AW61" s="9"/>
      <c r="AX61" s="9">
        <f t="array" ref="AX61">INDEX($Z$45:$AO$140,(MATCH($AU$45&amp;$AU$48&amp;$AT$49, $W$45:$W$140&amp;$X$45:$X$140&amp;$Y$45:$Y$140, 0)),MATCH($AT$46&amp;$AT$47,$Z$42:$AO$42&amp;$Z$44:$AO$44))</f>
        <v>0.69567537037037031</v>
      </c>
      <c r="AY61" s="9">
        <f t="array" ref="AY61">INDEX($Z$45:$AO$140,(MATCH($AU$45&amp;$AU$48&amp;$AT$49, $W$45:$W$140&amp;$X$45:$X$140&amp;$Y$45:$Y$140, 0)),MATCH($AT$46&amp;$AU$47,$Z$42:$AO$42&amp;$Z$44:$AO$44))</f>
        <v>0.69567537037037031</v>
      </c>
      <c r="AZ61" s="25"/>
      <c r="BA61" s="47">
        <f>AX61+$AV$49*(AX62-AX61)</f>
        <v>0.84092814814814809</v>
      </c>
      <c r="BB61" s="47">
        <f>AY61+$AV$49*(AY62-AY61)</f>
        <v>0.84092814814814809</v>
      </c>
      <c r="BC61" s="25"/>
      <c r="BD61" s="9">
        <f>BA61+($AV$47)*(BB61-BA61)</f>
        <v>0.84092814814814809</v>
      </c>
      <c r="BE61" s="25"/>
      <c r="BF61" s="9"/>
      <c r="BG61" s="9">
        <f>BD61+($AV$46)*(BD67-BD61)</f>
        <v>0.84092814814814809</v>
      </c>
      <c r="BH61" s="9"/>
      <c r="BI61" s="9"/>
      <c r="BJ61" s="9"/>
      <c r="BK61" s="9"/>
      <c r="BL61" s="9"/>
      <c r="BM61" s="9"/>
    </row>
    <row r="62" spans="23:65" ht="15.75" thickBot="1" x14ac:dyDescent="0.3">
      <c r="W62" s="20">
        <v>0</v>
      </c>
      <c r="X62" s="21">
        <v>1</v>
      </c>
      <c r="Y62" s="27">
        <v>10</v>
      </c>
      <c r="Z62" s="32">
        <v>1</v>
      </c>
      <c r="AA62" s="32">
        <v>1</v>
      </c>
      <c r="AB62" s="32">
        <v>1</v>
      </c>
      <c r="AC62" s="32">
        <v>0</v>
      </c>
      <c r="AD62" s="31">
        <v>1</v>
      </c>
      <c r="AE62" s="32">
        <v>1</v>
      </c>
      <c r="AF62" s="32">
        <v>1</v>
      </c>
      <c r="AG62" s="35">
        <v>0</v>
      </c>
      <c r="AH62" s="32">
        <v>1</v>
      </c>
      <c r="AI62" s="32">
        <v>1</v>
      </c>
      <c r="AJ62" s="32">
        <v>1</v>
      </c>
      <c r="AK62" s="32">
        <v>0</v>
      </c>
      <c r="AL62" s="31">
        <v>1</v>
      </c>
      <c r="AM62" s="32">
        <v>1</v>
      </c>
      <c r="AN62" s="32">
        <v>1</v>
      </c>
      <c r="AO62" s="35">
        <v>0</v>
      </c>
      <c r="AP62" s="32"/>
      <c r="AQ62" s="9"/>
      <c r="AR62" s="9"/>
      <c r="AS62" s="9"/>
      <c r="AT62" s="9"/>
      <c r="AU62" s="9"/>
      <c r="AV62" s="9"/>
      <c r="AW62" s="9"/>
      <c r="AX62" s="9">
        <f t="array" ref="AX62">INDEX($Z$45:$AO$140,(MATCH($AU$45&amp;$AU$48&amp;$AU$49, $W$45:$W$140&amp;$X$45:$X$140&amp;$Y$45:$Y$140, 0)),MATCH($AT$46&amp;$AT$47,$Z$42:$AO$42&amp;$Z$44:$AO$44))</f>
        <v>0.84092814814814809</v>
      </c>
      <c r="AY62" s="9">
        <f t="array" ref="AY62">INDEX($Z$45:$AO$140,(MATCH($AU$45&amp;$AU$48&amp;$AU$49, $W$45:$W$140&amp;$X$45:$X$140&amp;$Y$45:$Y$140, 0)),MATCH($AT$46&amp;$AU$47,$Z$42:$AO$42&amp;$Z$44:$AO$44))</f>
        <v>0.84092814814814809</v>
      </c>
      <c r="AZ62" s="25"/>
      <c r="BA62" s="47"/>
      <c r="BB62" s="51"/>
      <c r="BC62" s="25"/>
      <c r="BD62" s="25"/>
      <c r="BE62" s="25"/>
      <c r="BF62" s="9"/>
      <c r="BG62" s="9"/>
      <c r="BH62" s="9"/>
      <c r="BI62" s="9"/>
      <c r="BJ62" s="9"/>
      <c r="BK62" s="9"/>
      <c r="BL62" s="9"/>
      <c r="BM62" s="9"/>
    </row>
    <row r="63" spans="23:65" ht="15.75" thickBot="1" x14ac:dyDescent="0.3">
      <c r="W63" s="20">
        <v>0</v>
      </c>
      <c r="X63" s="20">
        <v>2</v>
      </c>
      <c r="Y63" s="26">
        <v>0</v>
      </c>
      <c r="Z63" s="30">
        <v>0.87098648602788642</v>
      </c>
      <c r="AA63" s="30">
        <v>0.78634409352059953</v>
      </c>
      <c r="AB63" s="30">
        <v>0.57226605187430468</v>
      </c>
      <c r="AC63" s="30">
        <v>0</v>
      </c>
      <c r="AD63" s="29">
        <v>0.8697509072632944</v>
      </c>
      <c r="AE63" s="30">
        <v>0.70618211413748366</v>
      </c>
      <c r="AF63" s="30">
        <v>0.43679265888456553</v>
      </c>
      <c r="AG63" s="36">
        <v>0</v>
      </c>
      <c r="AH63" s="30">
        <v>0.80925204280155649</v>
      </c>
      <c r="AI63" s="30">
        <v>0.61608718547341113</v>
      </c>
      <c r="AJ63" s="30">
        <v>0.35024448767833982</v>
      </c>
      <c r="AK63" s="30">
        <v>0</v>
      </c>
      <c r="AL63" s="29">
        <v>0.752342522697795</v>
      </c>
      <c r="AM63" s="30">
        <v>0.55535448767833973</v>
      </c>
      <c r="AN63" s="30">
        <v>0.29396767833981841</v>
      </c>
      <c r="AO63" s="36">
        <v>0</v>
      </c>
      <c r="AP63" s="32"/>
      <c r="AQ63" s="9"/>
      <c r="AR63" s="9"/>
      <c r="AS63" s="9"/>
      <c r="AT63" s="9"/>
      <c r="AU63" s="9"/>
      <c r="AV63" s="9"/>
      <c r="AW63" s="9"/>
      <c r="AX63" s="9" t="s">
        <v>14</v>
      </c>
      <c r="AY63" s="25"/>
      <c r="AZ63" s="25"/>
      <c r="BA63" s="47"/>
      <c r="BB63" s="51"/>
      <c r="BC63" s="25"/>
      <c r="BD63" s="25"/>
      <c r="BE63" s="25"/>
      <c r="BF63" s="9"/>
      <c r="BG63" s="9"/>
      <c r="BH63" s="9"/>
      <c r="BI63" s="9"/>
      <c r="BJ63" s="9"/>
      <c r="BK63" s="9"/>
      <c r="BL63" s="9"/>
      <c r="BM63" s="9"/>
    </row>
    <row r="64" spans="23:65" ht="15.75" thickBot="1" x14ac:dyDescent="0.3">
      <c r="W64" s="20">
        <v>0</v>
      </c>
      <c r="X64" s="20">
        <v>2</v>
      </c>
      <c r="Y64" s="27">
        <v>0.5</v>
      </c>
      <c r="Z64" s="32">
        <v>0.97</v>
      </c>
      <c r="AA64" s="32">
        <v>0.93</v>
      </c>
      <c r="AB64" s="32">
        <v>0.65</v>
      </c>
      <c r="AC64" s="32">
        <v>0</v>
      </c>
      <c r="AD64" s="31">
        <v>0.94</v>
      </c>
      <c r="AE64" s="32">
        <v>0.79</v>
      </c>
      <c r="AF64" s="32">
        <v>0.49</v>
      </c>
      <c r="AG64" s="35">
        <v>0</v>
      </c>
      <c r="AH64" s="32">
        <v>0.89</v>
      </c>
      <c r="AI64" s="32">
        <v>0.72</v>
      </c>
      <c r="AJ64" s="32">
        <v>0.42</v>
      </c>
      <c r="AK64" s="32">
        <v>0</v>
      </c>
      <c r="AL64" s="31">
        <v>0.85</v>
      </c>
      <c r="AM64" s="32">
        <v>0.69</v>
      </c>
      <c r="AN64" s="32">
        <v>0.37</v>
      </c>
      <c r="AO64" s="35">
        <v>0</v>
      </c>
      <c r="AP64" s="32"/>
      <c r="AQ64" s="9"/>
      <c r="AR64" s="9"/>
      <c r="AS64" s="9"/>
      <c r="AT64" s="9"/>
      <c r="AU64" s="9"/>
      <c r="AV64" s="9"/>
      <c r="AW64" s="9"/>
      <c r="AX64" s="9">
        <f t="array" ref="AX64">INDEX($Z$45:$AO$140,(MATCH($AU$45&amp;$AT$48&amp;$AT$49, $W$45:$W$140&amp;$X$45:$X$140&amp;$Y$45:$Y$140, 0)),MATCH($AU$46&amp;$AT$47,$Z$42:$AO$42&amp;$Z$44:$AO$44))</f>
        <v>0.69567537037037031</v>
      </c>
      <c r="AY64" s="9">
        <f t="array" ref="AY64">INDEX($Z$45:$AO$140,(MATCH($AU$45&amp;$AT$48&amp;$AT$49, $W$45:$W$140&amp;$X$45:$X$140&amp;$Y$45:$Y$140, 0)),MATCH($AU$46&amp;$AU$47,$Z$42:$AO$42&amp;$Z$44:$AO$44))</f>
        <v>0.69567537037037031</v>
      </c>
      <c r="AZ64" s="25"/>
      <c r="BA64" s="47">
        <f>AX64+$AV$49*(AX65-AX64)</f>
        <v>0.84092814814814809</v>
      </c>
      <c r="BB64" s="47">
        <f>AY64+$AV$49*(AY65-AY64)</f>
        <v>0.84092814814814809</v>
      </c>
      <c r="BC64" s="25"/>
      <c r="BD64" s="9">
        <f>BA64+($AV$47)*(BB64-BA64)</f>
        <v>0.84092814814814809</v>
      </c>
      <c r="BE64" s="25"/>
      <c r="BF64" s="9"/>
      <c r="BG64" s="9"/>
      <c r="BH64" s="9"/>
      <c r="BI64" s="9"/>
      <c r="BJ64" s="9"/>
      <c r="BK64" s="9"/>
      <c r="BL64" s="9"/>
      <c r="BM64" s="9"/>
    </row>
    <row r="65" spans="23:65" ht="15.75" thickBot="1" x14ac:dyDescent="0.3">
      <c r="W65" s="20">
        <v>0</v>
      </c>
      <c r="X65" s="20">
        <v>2</v>
      </c>
      <c r="Y65" s="27">
        <v>1.25</v>
      </c>
      <c r="Z65" s="32">
        <v>0.99</v>
      </c>
      <c r="AA65" s="32">
        <v>0.98</v>
      </c>
      <c r="AB65" s="32">
        <v>0.73</v>
      </c>
      <c r="AC65" s="32">
        <v>0</v>
      </c>
      <c r="AD65" s="31">
        <v>0.99</v>
      </c>
      <c r="AE65" s="32">
        <v>0.91</v>
      </c>
      <c r="AF65" s="32">
        <v>0.56999999999999995</v>
      </c>
      <c r="AG65" s="35">
        <v>0</v>
      </c>
      <c r="AH65" s="32">
        <v>0.98</v>
      </c>
      <c r="AI65" s="32">
        <v>0.86</v>
      </c>
      <c r="AJ65" s="32">
        <v>0.51</v>
      </c>
      <c r="AK65" s="32">
        <v>0</v>
      </c>
      <c r="AL65" s="31">
        <v>0.96</v>
      </c>
      <c r="AM65" s="32">
        <v>0.83</v>
      </c>
      <c r="AN65" s="32">
        <v>0.47</v>
      </c>
      <c r="AO65" s="35">
        <v>0</v>
      </c>
      <c r="AP65" s="32"/>
      <c r="AQ65" s="9"/>
      <c r="AR65" s="9"/>
      <c r="AS65" s="9"/>
      <c r="AT65" s="9"/>
      <c r="AU65" s="9"/>
      <c r="AV65" s="9"/>
      <c r="AW65" s="9"/>
      <c r="AX65" s="9">
        <f t="array" ref="AX65">INDEX($Z$45:$AO$140,(MATCH($AU$45&amp;$AT$48&amp;$AU$49, $W$45:$W$140&amp;$X$45:$X$140&amp;$Y$45:$Y$140, 0)),MATCH($AU$46&amp;$AT$47,$Z$42:$AO$42&amp;$Z$44:$AO$44))</f>
        <v>0.84092814814814809</v>
      </c>
      <c r="AY65" s="9">
        <f t="array" ref="AY65">INDEX($Z$45:$AO$140,(MATCH($AU$45&amp;$AT$48&amp;$AU$49, $W$45:$W$140&amp;$X$45:$X$140&amp;$Y$45:$Y$140, 0)),MATCH($AU$46&amp;$AU$47,$Z$42:$AO$42&amp;$Z$44:$AO$44))</f>
        <v>0.84092814814814809</v>
      </c>
      <c r="AZ65" s="25"/>
      <c r="BA65" s="47"/>
      <c r="BB65" s="51"/>
      <c r="BC65" s="25"/>
      <c r="BD65" s="25"/>
      <c r="BE65" s="25"/>
      <c r="BF65" s="9"/>
      <c r="BG65" s="9"/>
      <c r="BH65" s="9"/>
      <c r="BI65" s="9"/>
      <c r="BJ65" s="9"/>
      <c r="BK65" s="9"/>
      <c r="BL65" s="9"/>
      <c r="BM65" s="9"/>
    </row>
    <row r="66" spans="23:65" ht="15.75" thickBot="1" x14ac:dyDescent="0.3">
      <c r="W66" s="20">
        <v>0</v>
      </c>
      <c r="X66" s="20">
        <v>2</v>
      </c>
      <c r="Y66" s="27">
        <v>2.5</v>
      </c>
      <c r="Z66" s="32">
        <v>1</v>
      </c>
      <c r="AA66" s="32">
        <v>0.99</v>
      </c>
      <c r="AB66" s="32">
        <v>0.82</v>
      </c>
      <c r="AC66" s="32">
        <v>0</v>
      </c>
      <c r="AD66" s="31">
        <v>1</v>
      </c>
      <c r="AE66" s="32">
        <v>0.96</v>
      </c>
      <c r="AF66" s="32">
        <v>0.69</v>
      </c>
      <c r="AG66" s="35">
        <v>0</v>
      </c>
      <c r="AH66" s="32">
        <v>1</v>
      </c>
      <c r="AI66" s="32">
        <v>0.95</v>
      </c>
      <c r="AJ66" s="32">
        <v>0.64</v>
      </c>
      <c r="AK66" s="32">
        <v>0</v>
      </c>
      <c r="AL66" s="31">
        <v>1</v>
      </c>
      <c r="AM66" s="32">
        <v>0.95</v>
      </c>
      <c r="AN66" s="32">
        <v>0.61</v>
      </c>
      <c r="AO66" s="35">
        <v>0</v>
      </c>
      <c r="AP66" s="32"/>
      <c r="AQ66" s="9"/>
      <c r="AR66" s="9"/>
      <c r="AS66" s="9"/>
      <c r="AT66" s="9"/>
      <c r="AU66" s="9"/>
      <c r="AV66" s="9"/>
      <c r="AW66" s="9"/>
      <c r="AX66" s="9" t="s">
        <v>15</v>
      </c>
      <c r="AY66" s="25"/>
      <c r="AZ66" s="25"/>
      <c r="BA66" s="47"/>
      <c r="BB66" s="51"/>
      <c r="BC66" s="25"/>
      <c r="BD66" s="25"/>
      <c r="BE66" s="25"/>
      <c r="BF66" s="9"/>
      <c r="BG66" s="9"/>
      <c r="BH66" s="9"/>
      <c r="BI66" s="9"/>
      <c r="BJ66" s="9"/>
      <c r="BK66" s="9"/>
      <c r="BL66" s="9"/>
      <c r="BM66" s="9"/>
    </row>
    <row r="67" spans="23:65" ht="15.75" thickBot="1" x14ac:dyDescent="0.3">
      <c r="W67" s="20">
        <v>0</v>
      </c>
      <c r="X67" s="20">
        <v>2</v>
      </c>
      <c r="Y67" s="27">
        <v>5</v>
      </c>
      <c r="Z67" s="32">
        <v>1</v>
      </c>
      <c r="AA67" s="32">
        <v>1</v>
      </c>
      <c r="AB67" s="32">
        <v>0.96</v>
      </c>
      <c r="AC67" s="32">
        <v>0</v>
      </c>
      <c r="AD67" s="31">
        <v>1</v>
      </c>
      <c r="AE67" s="32">
        <v>1</v>
      </c>
      <c r="AF67" s="32">
        <v>0.87</v>
      </c>
      <c r="AG67" s="35">
        <v>0</v>
      </c>
      <c r="AH67" s="32">
        <v>1</v>
      </c>
      <c r="AI67" s="32">
        <v>1</v>
      </c>
      <c r="AJ67" s="32">
        <v>0.84</v>
      </c>
      <c r="AK67" s="32">
        <v>0</v>
      </c>
      <c r="AL67" s="31">
        <v>1</v>
      </c>
      <c r="AM67" s="32">
        <v>1</v>
      </c>
      <c r="AN67" s="32">
        <v>0.81</v>
      </c>
      <c r="AO67" s="35">
        <v>0</v>
      </c>
      <c r="AP67" s="32"/>
      <c r="AQ67" s="25"/>
      <c r="AR67" s="25"/>
      <c r="AS67" s="25"/>
      <c r="AT67" s="25"/>
      <c r="AU67" s="25"/>
      <c r="AV67" s="25"/>
      <c r="AW67" s="25"/>
      <c r="AX67" s="9">
        <f t="array" ref="AX67">INDEX($Z$45:$AO$140,(MATCH($AU$45&amp;$AU$48&amp;$AT$49, $W$45:$W$140&amp;$X$45:$X$140&amp;$Y$45:$Y$140, 0)),MATCH($AU$46&amp;$AT$47,$Z$42:$AO$42&amp;$Z$44:$AO$44))</f>
        <v>0.69567537037037031</v>
      </c>
      <c r="AY67" s="9">
        <f t="array" ref="AY67">INDEX($Z$45:$AO$140,(MATCH($AU$45&amp;$AU$48&amp;$AT$49, $W$45:$W$140&amp;$X$45:$X$140&amp;$Y$45:$Y$140, 0)),MATCH($AU$46&amp;$AU$47,$Z$42:$AO$42&amp;$Z$44:$AO$44))</f>
        <v>0.69567537037037031</v>
      </c>
      <c r="AZ67" s="25"/>
      <c r="BA67" s="47">
        <f>AX67+$AV$49*(AX68-AX67)</f>
        <v>0.84092814814814809</v>
      </c>
      <c r="BB67" s="47">
        <f>AY67+$AV$49*(AY68-AY67)</f>
        <v>0.84092814814814809</v>
      </c>
      <c r="BC67" s="25"/>
      <c r="BD67" s="9">
        <f>BA67+($AV$47)*(BB67-BA67)</f>
        <v>0.84092814814814809</v>
      </c>
      <c r="BE67" s="25"/>
      <c r="BF67" s="9"/>
      <c r="BG67" s="9"/>
      <c r="BH67" s="9"/>
      <c r="BI67" s="9"/>
      <c r="BJ67" s="9"/>
      <c r="BK67" s="9"/>
      <c r="BL67" s="9"/>
      <c r="BM67" s="9"/>
    </row>
    <row r="68" spans="23:65" ht="15.75" thickBot="1" x14ac:dyDescent="0.3">
      <c r="W68" s="20">
        <v>0</v>
      </c>
      <c r="X68" s="20">
        <v>2</v>
      </c>
      <c r="Y68" s="28">
        <v>10</v>
      </c>
      <c r="Z68" s="34">
        <v>1</v>
      </c>
      <c r="AA68" s="34">
        <v>1</v>
      </c>
      <c r="AB68" s="34">
        <v>1</v>
      </c>
      <c r="AC68" s="34">
        <v>0</v>
      </c>
      <c r="AD68" s="33">
        <v>1</v>
      </c>
      <c r="AE68" s="34">
        <v>1</v>
      </c>
      <c r="AF68" s="34">
        <v>1</v>
      </c>
      <c r="AG68" s="37">
        <v>0</v>
      </c>
      <c r="AH68" s="34">
        <v>1</v>
      </c>
      <c r="AI68" s="34">
        <v>1</v>
      </c>
      <c r="AJ68" s="34">
        <v>1</v>
      </c>
      <c r="AK68" s="34">
        <v>0</v>
      </c>
      <c r="AL68" s="33">
        <v>1</v>
      </c>
      <c r="AM68" s="34">
        <v>1</v>
      </c>
      <c r="AN68" s="34">
        <v>1</v>
      </c>
      <c r="AO68" s="37">
        <v>0</v>
      </c>
      <c r="AP68" s="32"/>
      <c r="AQ68" s="25"/>
      <c r="AR68" s="25"/>
      <c r="AS68" s="25"/>
      <c r="AT68" s="25"/>
      <c r="AU68" s="25"/>
      <c r="AV68" s="25"/>
      <c r="AW68" s="25"/>
      <c r="AX68" s="9">
        <f t="array" ref="AX68">INDEX($Z$45:$AO$140,(MATCH($AU$45&amp;$AU$48&amp;$AU$49, $W$45:$W$140&amp;$X$45:$X$140&amp;$Y$45:$Y$140, 0)),MATCH($AU$46&amp;$AT$47,$Z$42:$AO$42&amp;$Z$44:$AO$44))</f>
        <v>0.84092814814814809</v>
      </c>
      <c r="AY68" s="9">
        <f t="array" ref="AY68">INDEX($Z$45:$AO$140,(MATCH($AU$45&amp;$AU$48&amp;$AU$49, $W$45:$W$140&amp;$X$45:$X$140&amp;$Y$45:$Y$140, 0)),MATCH($AU$46&amp;$AU$47,$Z$42:$AO$42&amp;$Z$44:$AO$44))</f>
        <v>0.84092814814814809</v>
      </c>
      <c r="AZ68" s="25"/>
      <c r="BA68" s="9"/>
      <c r="BB68" s="25"/>
      <c r="BC68" s="25"/>
      <c r="BD68" s="25"/>
      <c r="BE68" s="25"/>
      <c r="BF68" s="9"/>
      <c r="BG68" s="9"/>
      <c r="BH68" s="9"/>
      <c r="BI68" s="9"/>
      <c r="BJ68" s="9"/>
      <c r="BK68" s="9"/>
      <c r="BL68" s="9"/>
      <c r="BM68" s="9"/>
    </row>
    <row r="69" spans="23:65" ht="15.75" thickBot="1" x14ac:dyDescent="0.3">
      <c r="W69" s="20">
        <v>20</v>
      </c>
      <c r="X69" s="20">
        <v>0.2</v>
      </c>
      <c r="Y69" s="26">
        <v>0</v>
      </c>
      <c r="Z69" s="30">
        <v>0.89715635981819397</v>
      </c>
      <c r="AA69" s="30">
        <v>0.88582382038046492</v>
      </c>
      <c r="AB69" s="30">
        <v>0.90499634542520657</v>
      </c>
      <c r="AC69" s="30">
        <v>0.67964037037037028</v>
      </c>
      <c r="AD69" s="29">
        <v>0.74525348081348031</v>
      </c>
      <c r="AE69" s="30">
        <v>0.7306725283231329</v>
      </c>
      <c r="AF69" s="30">
        <v>0.71719491724300033</v>
      </c>
      <c r="AG69" s="36">
        <v>0.21222703703703702</v>
      </c>
      <c r="AH69" s="30">
        <v>0.61891581713767208</v>
      </c>
      <c r="AI69" s="30">
        <v>0.59060665737236073</v>
      </c>
      <c r="AJ69" s="30">
        <v>0.56301767399482439</v>
      </c>
      <c r="AK69" s="30">
        <v>0</v>
      </c>
      <c r="AL69" s="29">
        <v>0.52465954004244453</v>
      </c>
      <c r="AM69" s="30">
        <v>0.48680580331646595</v>
      </c>
      <c r="AN69" s="30">
        <v>0.45099047199933123</v>
      </c>
      <c r="AO69" s="36">
        <v>0</v>
      </c>
      <c r="AP69" s="32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</row>
    <row r="70" spans="23:65" ht="15.75" thickBot="1" x14ac:dyDescent="0.3">
      <c r="W70" s="20">
        <v>20</v>
      </c>
      <c r="X70" s="20">
        <v>0.2</v>
      </c>
      <c r="Y70" s="27">
        <v>0.5</v>
      </c>
      <c r="Z70" s="32">
        <v>0.78343133652807817</v>
      </c>
      <c r="AA70" s="32">
        <v>0.87173176911662831</v>
      </c>
      <c r="AB70" s="32">
        <v>0.86160913147286045</v>
      </c>
      <c r="AC70" s="32">
        <v>0.70121148148148138</v>
      </c>
      <c r="AD70" s="31">
        <v>0.74434243905568709</v>
      </c>
      <c r="AE70" s="32">
        <v>0.76172924612201953</v>
      </c>
      <c r="AF70" s="32">
        <v>0.74434243905568709</v>
      </c>
      <c r="AG70" s="35">
        <v>0.3962962962962962</v>
      </c>
      <c r="AH70" s="32">
        <v>0.62707574663851373</v>
      </c>
      <c r="AI70" s="32">
        <v>0.65172672312741065</v>
      </c>
      <c r="AJ70" s="32">
        <v>0.62707574663851373</v>
      </c>
      <c r="AK70" s="32">
        <v>0</v>
      </c>
      <c r="AL70" s="31">
        <v>0.52457829185285565</v>
      </c>
      <c r="AM70" s="32">
        <v>0.56017344539184921</v>
      </c>
      <c r="AN70" s="32">
        <v>0.52457829185285565</v>
      </c>
      <c r="AO70" s="35">
        <v>0</v>
      </c>
      <c r="AP70" s="32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</row>
    <row r="71" spans="23:65" ht="15.75" thickBot="1" x14ac:dyDescent="0.3">
      <c r="W71" s="20">
        <v>20</v>
      </c>
      <c r="X71" s="20">
        <v>0.2</v>
      </c>
      <c r="Y71" s="27">
        <v>1.25</v>
      </c>
      <c r="Z71" s="32">
        <v>0.85681416188304416</v>
      </c>
      <c r="AA71" s="32">
        <v>0.92230135462636909</v>
      </c>
      <c r="AB71" s="32">
        <v>0.91580384622828426</v>
      </c>
      <c r="AC71" s="32">
        <v>0.82207722222222224</v>
      </c>
      <c r="AD71" s="31">
        <v>0.82731931971042416</v>
      </c>
      <c r="AE71" s="32">
        <v>0.83659242909845788</v>
      </c>
      <c r="AF71" s="32">
        <v>0.82731931971042416</v>
      </c>
      <c r="AG71" s="35">
        <v>0.69567537037037031</v>
      </c>
      <c r="AH71" s="32">
        <v>0.73883479319256407</v>
      </c>
      <c r="AI71" s="32">
        <v>0.75088350357054678</v>
      </c>
      <c r="AJ71" s="32">
        <v>0.73883479319256407</v>
      </c>
      <c r="AK71" s="32">
        <v>0</v>
      </c>
      <c r="AL71" s="31">
        <v>0.62665860705218202</v>
      </c>
      <c r="AM71" s="32">
        <v>0.66209059768004352</v>
      </c>
      <c r="AN71" s="32">
        <v>0.62665860705218202</v>
      </c>
      <c r="AO71" s="35">
        <v>0</v>
      </c>
      <c r="AP71" s="32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</row>
    <row r="72" spans="23:65" ht="15.75" thickBot="1" x14ac:dyDescent="0.3">
      <c r="W72" s="20">
        <v>20</v>
      </c>
      <c r="X72" s="20">
        <v>0.2</v>
      </c>
      <c r="Y72" s="27">
        <v>2.5</v>
      </c>
      <c r="Z72" s="32">
        <v>0.96218915044085829</v>
      </c>
      <c r="AA72" s="32">
        <v>0.98228975244688521</v>
      </c>
      <c r="AB72" s="32">
        <v>0.99129520400544457</v>
      </c>
      <c r="AC72" s="32">
        <v>0.82746925925925929</v>
      </c>
      <c r="AD72" s="31">
        <v>0.9476361236585652</v>
      </c>
      <c r="AE72" s="32">
        <v>0.93638140846623497</v>
      </c>
      <c r="AF72" s="32">
        <v>0.9476361236585652</v>
      </c>
      <c r="AG72" s="35">
        <v>0.84092814814814809</v>
      </c>
      <c r="AH72" s="32">
        <v>0.90397704331168582</v>
      </c>
      <c r="AI72" s="32">
        <v>0.89047306448558483</v>
      </c>
      <c r="AJ72" s="32">
        <v>0.90397704331168582</v>
      </c>
      <c r="AK72" s="32">
        <v>0</v>
      </c>
      <c r="AL72" s="31">
        <v>0.77698852165584298</v>
      </c>
      <c r="AM72" s="32">
        <v>0.80570602498304034</v>
      </c>
      <c r="AN72" s="32">
        <v>0.77698852165584298</v>
      </c>
      <c r="AO72" s="35">
        <v>0</v>
      </c>
      <c r="AP72" s="32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</row>
    <row r="73" spans="23:65" ht="15.75" thickBot="1" x14ac:dyDescent="0.3">
      <c r="W73" s="20">
        <v>20</v>
      </c>
      <c r="X73" s="20">
        <v>0.2</v>
      </c>
      <c r="Y73" s="27">
        <v>5</v>
      </c>
      <c r="Z73" s="32">
        <v>0.99836588552534877</v>
      </c>
      <c r="AA73" s="32">
        <v>1</v>
      </c>
      <c r="AB73" s="32">
        <v>1</v>
      </c>
      <c r="AC73" s="32">
        <v>0.80816018518518518</v>
      </c>
      <c r="AD73" s="31">
        <v>0.99754882828802316</v>
      </c>
      <c r="AE73" s="32">
        <v>0.99753689205418494</v>
      </c>
      <c r="AF73" s="32">
        <v>0.99754882828802316</v>
      </c>
      <c r="AG73" s="35">
        <v>0.80696629629629635</v>
      </c>
      <c r="AH73" s="32">
        <v>0.99509765657604621</v>
      </c>
      <c r="AI73" s="32">
        <v>0.99507378410837</v>
      </c>
      <c r="AJ73" s="32">
        <v>0.99509765657604621</v>
      </c>
      <c r="AK73" s="32">
        <v>0</v>
      </c>
      <c r="AL73" s="31">
        <v>0.95711247048503534</v>
      </c>
      <c r="AM73" s="32">
        <v>0.98386915905773042</v>
      </c>
      <c r="AN73" s="32">
        <v>0.95711247048503534</v>
      </c>
      <c r="AO73" s="35">
        <v>0</v>
      </c>
      <c r="AP73" s="32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</row>
    <row r="74" spans="23:65" ht="15.75" thickBot="1" x14ac:dyDescent="0.3">
      <c r="W74" s="20">
        <v>20</v>
      </c>
      <c r="X74" s="20">
        <v>0.2</v>
      </c>
      <c r="Y74" s="27">
        <v>10</v>
      </c>
      <c r="Z74" s="32">
        <v>0.99836588552534877</v>
      </c>
      <c r="AA74" s="32">
        <v>1</v>
      </c>
      <c r="AB74" s="32">
        <v>1</v>
      </c>
      <c r="AC74" s="32">
        <v>0.83810203703703712</v>
      </c>
      <c r="AD74" s="31">
        <v>0.99754882828802316</v>
      </c>
      <c r="AE74" s="32">
        <v>0.99753688606132362</v>
      </c>
      <c r="AF74" s="32">
        <v>0.99754882828802316</v>
      </c>
      <c r="AG74" s="35">
        <v>0.80696666666666661</v>
      </c>
      <c r="AH74" s="32">
        <v>0.99509765657604621</v>
      </c>
      <c r="AI74" s="32">
        <v>0.99507377212264736</v>
      </c>
      <c r="AJ74" s="32">
        <v>0.99509765657604621</v>
      </c>
      <c r="AK74" s="32">
        <v>0</v>
      </c>
      <c r="AL74" s="31">
        <v>0.99263946824634641</v>
      </c>
      <c r="AM74" s="32">
        <v>0.99261001095495049</v>
      </c>
      <c r="AN74" s="32">
        <v>1</v>
      </c>
      <c r="AO74" s="35">
        <v>0</v>
      </c>
      <c r="AP74" s="32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</row>
    <row r="75" spans="23:65" ht="15.75" thickBot="1" x14ac:dyDescent="0.3">
      <c r="W75" s="20">
        <v>20</v>
      </c>
      <c r="X75" s="20">
        <v>0.5</v>
      </c>
      <c r="Y75" s="26">
        <v>0</v>
      </c>
      <c r="Z75" s="30">
        <v>0.86095465822037265</v>
      </c>
      <c r="AA75" s="30">
        <v>0.85881640263612369</v>
      </c>
      <c r="AB75" s="30">
        <v>0.84192772493990942</v>
      </c>
      <c r="AC75" s="30">
        <v>0.6</v>
      </c>
      <c r="AD75" s="29">
        <v>0.72665904439425177</v>
      </c>
      <c r="AE75" s="30">
        <v>0.69625039293537105</v>
      </c>
      <c r="AF75" s="30">
        <v>0.66655282252186454</v>
      </c>
      <c r="AG75" s="36">
        <v>0.22</v>
      </c>
      <c r="AH75" s="30">
        <v>0.6160417530560357</v>
      </c>
      <c r="AI75" s="30">
        <v>0.56234724340901698</v>
      </c>
      <c r="AJ75" s="30">
        <v>0.51450715392529411</v>
      </c>
      <c r="AK75" s="30">
        <v>0</v>
      </c>
      <c r="AL75" s="29">
        <v>0.51569695881859434</v>
      </c>
      <c r="AM75" s="30">
        <v>0.44794999990911677</v>
      </c>
      <c r="AN75" s="30">
        <v>0.38657524854655817</v>
      </c>
      <c r="AO75" s="36">
        <v>0</v>
      </c>
      <c r="AP75" s="32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</row>
    <row r="76" spans="23:65" ht="15.75" thickBot="1" x14ac:dyDescent="0.3">
      <c r="W76" s="20">
        <v>20</v>
      </c>
      <c r="X76" s="20">
        <v>0.5</v>
      </c>
      <c r="Y76" s="27">
        <v>0.5</v>
      </c>
      <c r="Z76" s="32">
        <v>0.83848781656242533</v>
      </c>
      <c r="AA76" s="32">
        <v>0.91476659949622163</v>
      </c>
      <c r="AB76" s="32">
        <v>0.91549945754716977</v>
      </c>
      <c r="AC76" s="32">
        <v>0.70699425925925918</v>
      </c>
      <c r="AD76" s="31">
        <v>0.80440805554054595</v>
      </c>
      <c r="AE76" s="32">
        <v>0.79972418765743081</v>
      </c>
      <c r="AF76" s="32">
        <v>0.79121566037735847</v>
      </c>
      <c r="AG76" s="35">
        <v>0.4012337037037037</v>
      </c>
      <c r="AH76" s="32">
        <v>0.70216877247490772</v>
      </c>
      <c r="AI76" s="32">
        <v>0.68468177581863987</v>
      </c>
      <c r="AJ76" s="32">
        <v>0.66693186320754716</v>
      </c>
      <c r="AK76" s="32">
        <v>0</v>
      </c>
      <c r="AL76" s="31">
        <v>0.61710571315195795</v>
      </c>
      <c r="AM76" s="32">
        <v>0.58775839420654918</v>
      </c>
      <c r="AN76" s="32">
        <v>0.55848853773584906</v>
      </c>
      <c r="AO76" s="35">
        <v>0</v>
      </c>
      <c r="AP76" s="32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</row>
    <row r="77" spans="23:65" ht="15.75" thickBot="1" x14ac:dyDescent="0.3">
      <c r="W77" s="20">
        <v>20</v>
      </c>
      <c r="X77" s="20">
        <v>0.5</v>
      </c>
      <c r="Y77" s="27">
        <v>1.25</v>
      </c>
      <c r="Z77" s="32">
        <v>0.87590942667315075</v>
      </c>
      <c r="AA77" s="32">
        <v>1</v>
      </c>
      <c r="AB77" s="32">
        <v>0.96604943396226417</v>
      </c>
      <c r="AC77" s="32">
        <v>0.8202246296296295</v>
      </c>
      <c r="AD77" s="31">
        <v>0.84698430643548972</v>
      </c>
      <c r="AE77" s="32">
        <v>0.87702880352644841</v>
      </c>
      <c r="AF77" s="32">
        <v>0.85582890330188677</v>
      </c>
      <c r="AG77" s="35">
        <v>0.69567537037037031</v>
      </c>
      <c r="AH77" s="32">
        <v>0.76020894572250663</v>
      </c>
      <c r="AI77" s="32">
        <v>0.75405760705289671</v>
      </c>
      <c r="AJ77" s="32">
        <v>0.74560837264150936</v>
      </c>
      <c r="AK77" s="32">
        <v>0</v>
      </c>
      <c r="AL77" s="31">
        <v>0.68290644707336501</v>
      </c>
      <c r="AM77" s="32">
        <v>0.66067333123425698</v>
      </c>
      <c r="AN77" s="32">
        <v>0.63900235849056597</v>
      </c>
      <c r="AO77" s="35">
        <v>0</v>
      </c>
      <c r="AP77" s="32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</row>
    <row r="78" spans="23:65" ht="15.75" thickBot="1" x14ac:dyDescent="0.3">
      <c r="W78" s="20">
        <v>20</v>
      </c>
      <c r="X78" s="20">
        <v>0.5</v>
      </c>
      <c r="Y78" s="27">
        <v>2.5</v>
      </c>
      <c r="Z78" s="32">
        <v>0.96730698844115437</v>
      </c>
      <c r="AA78" s="32">
        <v>1</v>
      </c>
      <c r="AB78" s="32">
        <v>1</v>
      </c>
      <c r="AC78" s="32">
        <v>0.8077575925925925</v>
      </c>
      <c r="AD78" s="31">
        <v>0.9509604826617315</v>
      </c>
      <c r="AE78" s="32">
        <v>0.96781732367758189</v>
      </c>
      <c r="AF78" s="32">
        <v>0.98080450471698111</v>
      </c>
      <c r="AG78" s="35">
        <v>0.84092814814814809</v>
      </c>
      <c r="AH78" s="32">
        <v>0.901920965323463</v>
      </c>
      <c r="AI78" s="32">
        <v>0.93563464735516377</v>
      </c>
      <c r="AJ78" s="32">
        <v>0.96160900943396221</v>
      </c>
      <c r="AK78" s="32">
        <v>0</v>
      </c>
      <c r="AL78" s="31">
        <v>0.84075794706661078</v>
      </c>
      <c r="AM78" s="32">
        <v>0.85696773929471037</v>
      </c>
      <c r="AN78" s="32">
        <v>0.86528418632075477</v>
      </c>
      <c r="AO78" s="35">
        <v>0</v>
      </c>
      <c r="AP78" s="32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</row>
    <row r="79" spans="23:65" ht="15.75" thickBot="1" x14ac:dyDescent="0.3">
      <c r="W79" s="20">
        <v>20</v>
      </c>
      <c r="X79" s="20">
        <v>0.5</v>
      </c>
      <c r="Y79" s="27">
        <v>5</v>
      </c>
      <c r="Z79" s="32">
        <v>1</v>
      </c>
      <c r="AA79" s="32">
        <v>1</v>
      </c>
      <c r="AB79" s="32">
        <v>1</v>
      </c>
      <c r="AC79" s="32">
        <v>0.83810129629629626</v>
      </c>
      <c r="AD79" s="31">
        <v>1</v>
      </c>
      <c r="AE79" s="32">
        <v>1</v>
      </c>
      <c r="AF79" s="32">
        <v>1</v>
      </c>
      <c r="AG79" s="35">
        <v>0.80696629629629635</v>
      </c>
      <c r="AH79" s="32">
        <v>1</v>
      </c>
      <c r="AI79" s="32">
        <v>1</v>
      </c>
      <c r="AJ79" s="32">
        <v>1</v>
      </c>
      <c r="AK79" s="32">
        <v>0</v>
      </c>
      <c r="AL79" s="31">
        <v>1</v>
      </c>
      <c r="AM79" s="32">
        <v>1</v>
      </c>
      <c r="AN79" s="32">
        <v>1</v>
      </c>
      <c r="AO79" s="35">
        <v>0</v>
      </c>
      <c r="AP79" s="32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</row>
    <row r="80" spans="23:65" ht="15.75" thickBot="1" x14ac:dyDescent="0.3">
      <c r="W80" s="20">
        <v>20</v>
      </c>
      <c r="X80" s="20">
        <v>0.5</v>
      </c>
      <c r="Y80" s="28">
        <v>10</v>
      </c>
      <c r="Z80" s="34">
        <v>1</v>
      </c>
      <c r="AA80" s="34">
        <v>1</v>
      </c>
      <c r="AB80" s="34">
        <v>1</v>
      </c>
      <c r="AC80" s="34">
        <v>0.83810203703703712</v>
      </c>
      <c r="AD80" s="33">
        <v>1</v>
      </c>
      <c r="AE80" s="34">
        <v>1</v>
      </c>
      <c r="AF80" s="34">
        <v>1</v>
      </c>
      <c r="AG80" s="37">
        <v>0.80696666666666661</v>
      </c>
      <c r="AH80" s="34">
        <v>1</v>
      </c>
      <c r="AI80" s="34">
        <v>1</v>
      </c>
      <c r="AJ80" s="34">
        <v>1</v>
      </c>
      <c r="AK80" s="34">
        <v>0</v>
      </c>
      <c r="AL80" s="33">
        <v>1</v>
      </c>
      <c r="AM80" s="34">
        <v>1</v>
      </c>
      <c r="AN80" s="34">
        <v>1</v>
      </c>
      <c r="AO80" s="37">
        <v>0</v>
      </c>
      <c r="AP80" s="32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</row>
    <row r="81" spans="23:65" ht="15.75" thickBot="1" x14ac:dyDescent="0.3">
      <c r="W81" s="20">
        <v>20</v>
      </c>
      <c r="X81" s="21">
        <v>1</v>
      </c>
      <c r="Y81" s="27">
        <v>0</v>
      </c>
      <c r="Z81" s="32">
        <v>0.84953165767834016</v>
      </c>
      <c r="AA81" s="32">
        <v>0.82259742832643379</v>
      </c>
      <c r="AB81" s="32">
        <v>0.78489275977797102</v>
      </c>
      <c r="AC81" s="32">
        <v>0.57999999999999996</v>
      </c>
      <c r="AD81" s="31">
        <v>0.72040181973209694</v>
      </c>
      <c r="AE81" s="32">
        <v>0.64092627033161342</v>
      </c>
      <c r="AF81" s="32">
        <v>0.58069263938198401</v>
      </c>
      <c r="AG81" s="35">
        <v>0.26</v>
      </c>
      <c r="AH81" s="32">
        <v>0.61079861614329201</v>
      </c>
      <c r="AI81" s="32">
        <v>0.49511975527957103</v>
      </c>
      <c r="AJ81" s="32">
        <v>0.41778164520630312</v>
      </c>
      <c r="AK81" s="32">
        <v>0</v>
      </c>
      <c r="AL81" s="31">
        <v>0.52232360209864415</v>
      </c>
      <c r="AM81" s="32">
        <v>0.39235074766971678</v>
      </c>
      <c r="AN81" s="32">
        <v>0.30496760916475324</v>
      </c>
      <c r="AO81" s="35">
        <v>0</v>
      </c>
      <c r="AP81" s="32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</row>
    <row r="82" spans="23:65" ht="15.75" thickBot="1" x14ac:dyDescent="0.3">
      <c r="W82" s="20">
        <v>20</v>
      </c>
      <c r="X82" s="21">
        <v>1</v>
      </c>
      <c r="Y82" s="27">
        <v>0.5</v>
      </c>
      <c r="Z82" s="32">
        <v>0.84053560063670463</v>
      </c>
      <c r="AA82" s="32">
        <v>0.91144811083123423</v>
      </c>
      <c r="AB82" s="32">
        <v>0.91335320754716975</v>
      </c>
      <c r="AC82" s="32">
        <v>0.71338425925925919</v>
      </c>
      <c r="AD82" s="31">
        <v>0.80616505410188166</v>
      </c>
      <c r="AE82" s="32">
        <v>0.7996402392947104</v>
      </c>
      <c r="AF82" s="32">
        <v>0.79217261792452831</v>
      </c>
      <c r="AG82" s="35">
        <v>0.45973351851851851</v>
      </c>
      <c r="AH82" s="32">
        <v>0.7030534144974131</v>
      </c>
      <c r="AI82" s="32">
        <v>0.68783236775818646</v>
      </c>
      <c r="AJ82" s="32">
        <v>0.67099202830188687</v>
      </c>
      <c r="AK82" s="32">
        <v>0</v>
      </c>
      <c r="AL82" s="31">
        <v>0.64364095046401992</v>
      </c>
      <c r="AM82" s="32">
        <v>0.62334356423173809</v>
      </c>
      <c r="AN82" s="32">
        <v>0.60085580188679244</v>
      </c>
      <c r="AO82" s="35">
        <v>0</v>
      </c>
      <c r="AP82" s="32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</row>
    <row r="83" spans="23:65" ht="15.75" thickBot="1" x14ac:dyDescent="0.3">
      <c r="W83" s="20">
        <v>20</v>
      </c>
      <c r="X83" s="21">
        <v>1</v>
      </c>
      <c r="Y83" s="27">
        <v>1.25</v>
      </c>
      <c r="Z83" s="32">
        <v>0.87466348791657089</v>
      </c>
      <c r="AA83" s="32">
        <v>0.95014124685138535</v>
      </c>
      <c r="AB83" s="32">
        <v>0.95921686320754718</v>
      </c>
      <c r="AC83" s="32">
        <v>0.82067444444444437</v>
      </c>
      <c r="AD83" s="31">
        <v>0.8464499497818363</v>
      </c>
      <c r="AE83" s="32">
        <v>0.85260150503778331</v>
      </c>
      <c r="AF83" s="32">
        <v>0.8539866981132076</v>
      </c>
      <c r="AG83" s="35">
        <v>0.73351685185185178</v>
      </c>
      <c r="AH83" s="32">
        <v>0.7618093353776324</v>
      </c>
      <c r="AI83" s="32">
        <v>0.75506176322418139</v>
      </c>
      <c r="AJ83" s="32">
        <v>0.74875653301886802</v>
      </c>
      <c r="AK83" s="32">
        <v>0</v>
      </c>
      <c r="AL83" s="31">
        <v>0.7082665165074904</v>
      </c>
      <c r="AM83" s="32">
        <v>0.69622843198992446</v>
      </c>
      <c r="AN83" s="32">
        <v>0.68537583726415097</v>
      </c>
      <c r="AO83" s="35">
        <v>0</v>
      </c>
      <c r="AP83" s="32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</row>
    <row r="84" spans="23:65" ht="15.75" thickBot="1" x14ac:dyDescent="0.3">
      <c r="W84" s="20">
        <v>20</v>
      </c>
      <c r="X84" s="21">
        <v>1</v>
      </c>
      <c r="Y84" s="27">
        <v>2.5</v>
      </c>
      <c r="Z84" s="32">
        <v>0.96754962293037228</v>
      </c>
      <c r="AA84" s="32">
        <v>1</v>
      </c>
      <c r="AB84" s="32">
        <v>1</v>
      </c>
      <c r="AC84" s="32">
        <v>0.82412722222222223</v>
      </c>
      <c r="AD84" s="31">
        <v>0.95132443439555836</v>
      </c>
      <c r="AE84" s="32">
        <v>0.96851793450881618</v>
      </c>
      <c r="AF84" s="32">
        <v>0.98278870283018871</v>
      </c>
      <c r="AG84" s="35">
        <v>0.8253864814814813</v>
      </c>
      <c r="AH84" s="32">
        <v>0.90264886879111672</v>
      </c>
      <c r="AI84" s="32">
        <v>0.93703586901763225</v>
      </c>
      <c r="AJ84" s="32">
        <v>0.96557740566037731</v>
      </c>
      <c r="AK84" s="32">
        <v>0</v>
      </c>
      <c r="AL84" s="31">
        <v>0.86378277283963956</v>
      </c>
      <c r="AM84" s="32">
        <v>0.89367101385390435</v>
      </c>
      <c r="AN84" s="32">
        <v>0.91470669811320748</v>
      </c>
      <c r="AO84" s="35">
        <v>0</v>
      </c>
      <c r="AP84" s="32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</row>
    <row r="85" spans="23:65" ht="15.75" thickBot="1" x14ac:dyDescent="0.3">
      <c r="W85" s="20">
        <v>20</v>
      </c>
      <c r="X85" s="21">
        <v>1</v>
      </c>
      <c r="Y85" s="27">
        <v>5</v>
      </c>
      <c r="Z85" s="32">
        <v>1</v>
      </c>
      <c r="AA85" s="32">
        <v>1</v>
      </c>
      <c r="AB85" s="32">
        <v>1</v>
      </c>
      <c r="AC85" s="32">
        <v>0.8266135185185185</v>
      </c>
      <c r="AD85" s="31">
        <v>1</v>
      </c>
      <c r="AE85" s="32">
        <v>1</v>
      </c>
      <c r="AF85" s="32">
        <v>1</v>
      </c>
      <c r="AG85" s="35">
        <v>0.8133338888888888</v>
      </c>
      <c r="AH85" s="32">
        <v>1</v>
      </c>
      <c r="AI85" s="32">
        <v>1</v>
      </c>
      <c r="AJ85" s="32">
        <v>1</v>
      </c>
      <c r="AK85" s="32">
        <v>0</v>
      </c>
      <c r="AL85" s="31">
        <v>1</v>
      </c>
      <c r="AM85" s="32">
        <v>1</v>
      </c>
      <c r="AN85" s="32">
        <v>1</v>
      </c>
      <c r="AO85" s="35">
        <v>0</v>
      </c>
      <c r="AP85" s="32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</row>
    <row r="86" spans="23:65" ht="15.75" thickBot="1" x14ac:dyDescent="0.3">
      <c r="W86" s="20">
        <v>20</v>
      </c>
      <c r="X86" s="21">
        <v>1</v>
      </c>
      <c r="Y86" s="27">
        <v>10</v>
      </c>
      <c r="Z86" s="32">
        <v>1</v>
      </c>
      <c r="AA86" s="32">
        <v>1</v>
      </c>
      <c r="AB86" s="32">
        <v>1</v>
      </c>
      <c r="AC86" s="32">
        <v>0.82661370370370368</v>
      </c>
      <c r="AD86" s="31">
        <v>1</v>
      </c>
      <c r="AE86" s="32">
        <v>1</v>
      </c>
      <c r="AF86" s="32">
        <v>1</v>
      </c>
      <c r="AG86" s="35">
        <v>0.8133338888888888</v>
      </c>
      <c r="AH86" s="32">
        <v>1</v>
      </c>
      <c r="AI86" s="32">
        <v>1</v>
      </c>
      <c r="AJ86" s="32">
        <v>1</v>
      </c>
      <c r="AK86" s="32">
        <v>0</v>
      </c>
      <c r="AL86" s="31">
        <v>1</v>
      </c>
      <c r="AM86" s="32">
        <v>1</v>
      </c>
      <c r="AN86" s="32">
        <v>1</v>
      </c>
      <c r="AO86" s="35">
        <v>0</v>
      </c>
      <c r="AP86" s="32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</row>
    <row r="87" spans="23:65" ht="15.75" thickBot="1" x14ac:dyDescent="0.3">
      <c r="W87" s="20">
        <v>20</v>
      </c>
      <c r="X87" s="20">
        <v>2</v>
      </c>
      <c r="Y87" s="26">
        <v>0</v>
      </c>
      <c r="Z87" s="30">
        <v>0.90274149776432921</v>
      </c>
      <c r="AA87" s="30">
        <v>0.90492518891687657</v>
      </c>
      <c r="AB87" s="30">
        <v>0.89757896226415101</v>
      </c>
      <c r="AC87" s="30">
        <v>0.57999999999999996</v>
      </c>
      <c r="AD87" s="29">
        <v>0.87169746062247555</v>
      </c>
      <c r="AE87" s="30">
        <v>0.85784959068010069</v>
      </c>
      <c r="AF87" s="30">
        <v>0.8406387146226415</v>
      </c>
      <c r="AG87" s="36">
        <v>0.33</v>
      </c>
      <c r="AH87" s="30">
        <v>0.84065342348062189</v>
      </c>
      <c r="AI87" s="30">
        <v>0.81077399244332493</v>
      </c>
      <c r="AJ87" s="30">
        <v>0.78369846698113199</v>
      </c>
      <c r="AK87" s="30">
        <v>0</v>
      </c>
      <c r="AL87" s="29">
        <v>0.81025720348656571</v>
      </c>
      <c r="AM87" s="30">
        <v>0.77293414357682622</v>
      </c>
      <c r="AN87" s="30">
        <v>0.73975843160377353</v>
      </c>
      <c r="AO87" s="36">
        <v>0</v>
      </c>
      <c r="AP87" s="32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</row>
    <row r="88" spans="23:65" ht="15.75" thickBot="1" x14ac:dyDescent="0.3">
      <c r="W88" s="20">
        <v>20</v>
      </c>
      <c r="X88" s="20">
        <v>2</v>
      </c>
      <c r="Y88" s="27">
        <v>0.5</v>
      </c>
      <c r="Z88" s="32">
        <v>0.89894820169217537</v>
      </c>
      <c r="AA88" s="32">
        <v>0.93499829974811077</v>
      </c>
      <c r="AB88" s="32">
        <v>0.93473950471698108</v>
      </c>
      <c r="AC88" s="32">
        <v>0.70491462962962959</v>
      </c>
      <c r="AD88" s="31">
        <v>0.88408549103705403</v>
      </c>
      <c r="AE88" s="32">
        <v>0.8802866813602015</v>
      </c>
      <c r="AF88" s="32">
        <v>0.87280752358490565</v>
      </c>
      <c r="AG88" s="35">
        <v>0.53565425925925914</v>
      </c>
      <c r="AH88" s="32">
        <v>0.83949735907168999</v>
      </c>
      <c r="AI88" s="32">
        <v>0.82557506297229222</v>
      </c>
      <c r="AJ88" s="32">
        <v>0.81087554245283022</v>
      </c>
      <c r="AK88" s="32">
        <v>0</v>
      </c>
      <c r="AL88" s="31">
        <v>0.84236533275021275</v>
      </c>
      <c r="AM88" s="32">
        <v>0.8248905100755668</v>
      </c>
      <c r="AN88" s="32">
        <v>0.80730419811320764</v>
      </c>
      <c r="AO88" s="35">
        <v>0</v>
      </c>
      <c r="AP88" s="32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</row>
    <row r="89" spans="23:65" ht="15.75" thickBot="1" x14ac:dyDescent="0.3">
      <c r="W89" s="20">
        <v>20</v>
      </c>
      <c r="X89" s="20">
        <v>2</v>
      </c>
      <c r="Y89" s="27">
        <v>1.25</v>
      </c>
      <c r="Z89" s="32">
        <v>0.91788341438484156</v>
      </c>
      <c r="AA89" s="32">
        <v>0.97326695214105796</v>
      </c>
      <c r="AB89" s="32">
        <v>0.98637733490566037</v>
      </c>
      <c r="AC89" s="32">
        <v>0.8087794444444445</v>
      </c>
      <c r="AD89" s="31">
        <v>0.90277957721507018</v>
      </c>
      <c r="AE89" s="32">
        <v>0.91541833123425698</v>
      </c>
      <c r="AF89" s="32">
        <v>0.92201866745283012</v>
      </c>
      <c r="AG89" s="35">
        <v>0.772641111111111</v>
      </c>
      <c r="AH89" s="32">
        <v>0.85746806570575607</v>
      </c>
      <c r="AI89" s="32">
        <v>0.85756971032745588</v>
      </c>
      <c r="AJ89" s="32">
        <v>0.85765999999999998</v>
      </c>
      <c r="AK89" s="32">
        <v>0</v>
      </c>
      <c r="AL89" s="31">
        <v>0.85000137196563419</v>
      </c>
      <c r="AM89" s="32">
        <v>0.84794960957178844</v>
      </c>
      <c r="AN89" s="32">
        <v>0.8435983490566038</v>
      </c>
      <c r="AO89" s="35">
        <v>0</v>
      </c>
      <c r="AP89" s="32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</row>
    <row r="90" spans="23:65" ht="15.75" thickBot="1" x14ac:dyDescent="0.3">
      <c r="W90" s="20">
        <v>20</v>
      </c>
      <c r="X90" s="20">
        <v>2</v>
      </c>
      <c r="Y90" s="27">
        <v>2.5</v>
      </c>
      <c r="Z90" s="32">
        <v>0.97805346465929099</v>
      </c>
      <c r="AA90" s="32">
        <v>1</v>
      </c>
      <c r="AB90" s="32">
        <v>1</v>
      </c>
      <c r="AC90" s="32">
        <v>0.80634296296296304</v>
      </c>
      <c r="AD90" s="31">
        <v>0.96708019698893644</v>
      </c>
      <c r="AE90" s="32">
        <v>0.98494542191435763</v>
      </c>
      <c r="AF90" s="32">
        <v>1</v>
      </c>
      <c r="AG90" s="35">
        <v>0.80724129629629626</v>
      </c>
      <c r="AH90" s="32">
        <v>0.93416039397787287</v>
      </c>
      <c r="AI90" s="32">
        <v>0.96989084382871538</v>
      </c>
      <c r="AJ90" s="32">
        <v>1</v>
      </c>
      <c r="AK90" s="32">
        <v>0</v>
      </c>
      <c r="AL90" s="31">
        <v>0.92164893248409363</v>
      </c>
      <c r="AM90" s="32">
        <v>0.95682146725440809</v>
      </c>
      <c r="AN90" s="32">
        <v>0.98688766509433967</v>
      </c>
      <c r="AO90" s="35">
        <v>0</v>
      </c>
      <c r="AP90" s="32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</row>
    <row r="91" spans="23:65" ht="15.75" thickBot="1" x14ac:dyDescent="0.3">
      <c r="W91" s="20">
        <v>20</v>
      </c>
      <c r="X91" s="20">
        <v>2</v>
      </c>
      <c r="Y91" s="27">
        <v>5</v>
      </c>
      <c r="Z91" s="32">
        <v>1</v>
      </c>
      <c r="AA91" s="32">
        <v>1</v>
      </c>
      <c r="AB91" s="32">
        <v>1</v>
      </c>
      <c r="AC91" s="32">
        <v>0.81545796296296291</v>
      </c>
      <c r="AD91" s="31">
        <v>1</v>
      </c>
      <c r="AE91" s="32">
        <v>1</v>
      </c>
      <c r="AF91" s="32">
        <v>1</v>
      </c>
      <c r="AG91" s="35">
        <v>0.83947518518518505</v>
      </c>
      <c r="AH91" s="32">
        <v>1</v>
      </c>
      <c r="AI91" s="32">
        <v>1</v>
      </c>
      <c r="AJ91" s="32">
        <v>1</v>
      </c>
      <c r="AK91" s="32">
        <v>0</v>
      </c>
      <c r="AL91" s="31">
        <v>1</v>
      </c>
      <c r="AM91" s="32">
        <v>1</v>
      </c>
      <c r="AN91" s="32">
        <v>1</v>
      </c>
      <c r="AO91" s="35">
        <v>0</v>
      </c>
      <c r="AP91" s="32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</row>
    <row r="92" spans="23:65" ht="15.75" thickBot="1" x14ac:dyDescent="0.3">
      <c r="W92" s="20">
        <v>20</v>
      </c>
      <c r="X92" s="20">
        <v>2</v>
      </c>
      <c r="Y92" s="28">
        <v>10</v>
      </c>
      <c r="Z92" s="34">
        <v>1</v>
      </c>
      <c r="AA92" s="34">
        <v>1</v>
      </c>
      <c r="AB92" s="34">
        <v>1</v>
      </c>
      <c r="AC92" s="34">
        <v>0.81545796296296291</v>
      </c>
      <c r="AD92" s="33">
        <v>1</v>
      </c>
      <c r="AE92" s="34">
        <v>1</v>
      </c>
      <c r="AF92" s="34">
        <v>1</v>
      </c>
      <c r="AG92" s="37">
        <v>0.83947518518518505</v>
      </c>
      <c r="AH92" s="34">
        <v>1</v>
      </c>
      <c r="AI92" s="34">
        <v>1</v>
      </c>
      <c r="AJ92" s="34">
        <v>1</v>
      </c>
      <c r="AK92" s="34">
        <v>0</v>
      </c>
      <c r="AL92" s="33">
        <v>1</v>
      </c>
      <c r="AM92" s="34">
        <v>1</v>
      </c>
      <c r="AN92" s="34">
        <v>1</v>
      </c>
      <c r="AO92" s="37">
        <v>0</v>
      </c>
      <c r="AP92" s="32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</row>
    <row r="93" spans="23:65" ht="15.75" thickBot="1" x14ac:dyDescent="0.3">
      <c r="W93" s="20">
        <v>30</v>
      </c>
      <c r="X93" s="20">
        <v>0.2</v>
      </c>
      <c r="Y93" s="26">
        <v>0</v>
      </c>
      <c r="Z93" s="30">
        <v>0.93459614810723968</v>
      </c>
      <c r="AA93" s="30">
        <v>0.92085879987118613</v>
      </c>
      <c r="AB93" s="30">
        <v>0.90822496048316703</v>
      </c>
      <c r="AC93" s="30">
        <v>0.75759437500000015</v>
      </c>
      <c r="AD93" s="29">
        <v>0.64951796261344408</v>
      </c>
      <c r="AE93" s="30">
        <v>0.64061216133531029</v>
      </c>
      <c r="AF93" s="30">
        <v>0.6324217651289411</v>
      </c>
      <c r="AG93" s="36">
        <v>0.39010232142857143</v>
      </c>
      <c r="AH93" s="30">
        <v>0.51438255351747908</v>
      </c>
      <c r="AI93" s="30">
        <v>0.49550315743421341</v>
      </c>
      <c r="AJ93" s="30">
        <v>0.48064474605855312</v>
      </c>
      <c r="AK93" s="30">
        <v>0.11130410714285716</v>
      </c>
      <c r="AL93" s="29">
        <v>0.40030305329395616</v>
      </c>
      <c r="AM93" s="30">
        <v>0.37405428274188046</v>
      </c>
      <c r="AN93" s="30">
        <v>0.35862667454158004</v>
      </c>
      <c r="AO93" s="36">
        <v>0</v>
      </c>
      <c r="AP93" s="32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</row>
    <row r="94" spans="23:65" ht="15.75" thickBot="1" x14ac:dyDescent="0.3">
      <c r="W94" s="20">
        <v>30</v>
      </c>
      <c r="X94" s="20">
        <v>0.2</v>
      </c>
      <c r="Y94" s="27">
        <v>0.5</v>
      </c>
      <c r="Z94" s="32">
        <v>0.74125585514308512</v>
      </c>
      <c r="AA94" s="32">
        <v>0.80668808494262101</v>
      </c>
      <c r="AB94" s="32">
        <v>0.80091924056667463</v>
      </c>
      <c r="AC94" s="32">
        <v>0.74643843750000016</v>
      </c>
      <c r="AD94" s="31">
        <v>0.69753083406529059</v>
      </c>
      <c r="AE94" s="32">
        <v>0.66388433506505395</v>
      </c>
      <c r="AF94" s="32">
        <v>0.647103666054343</v>
      </c>
      <c r="AG94" s="35">
        <v>0.50446428571428581</v>
      </c>
      <c r="AH94" s="32">
        <v>0.56635577083190725</v>
      </c>
      <c r="AI94" s="32">
        <v>0.5210805851874869</v>
      </c>
      <c r="AJ94" s="32">
        <v>0.49328809154201136</v>
      </c>
      <c r="AK94" s="32">
        <v>0.2107929017857143</v>
      </c>
      <c r="AL94" s="31">
        <v>0.47464329081208056</v>
      </c>
      <c r="AM94" s="32">
        <v>0.42303952989457211</v>
      </c>
      <c r="AN94" s="32">
        <v>0.38965465942243627</v>
      </c>
      <c r="AO94" s="35">
        <v>0</v>
      </c>
      <c r="AP94" s="32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</row>
    <row r="95" spans="23:65" ht="15.75" thickBot="1" x14ac:dyDescent="0.3">
      <c r="W95" s="20">
        <v>30</v>
      </c>
      <c r="X95" s="20">
        <v>0.2</v>
      </c>
      <c r="Y95" s="27">
        <v>1.25</v>
      </c>
      <c r="Z95" s="32">
        <v>0.78313755000100482</v>
      </c>
      <c r="AA95" s="32">
        <v>0.85137000366903126</v>
      </c>
      <c r="AB95" s="32">
        <v>0.85521445813932184</v>
      </c>
      <c r="AC95" s="32">
        <v>0.85502964285714278</v>
      </c>
      <c r="AD95" s="31">
        <v>0.7448555943887113</v>
      </c>
      <c r="AE95" s="32">
        <v>0.72570738941717994</v>
      </c>
      <c r="AF95" s="32">
        <v>0.72108720641961732</v>
      </c>
      <c r="AG95" s="35">
        <v>0.71602558035714281</v>
      </c>
      <c r="AH95" s="32">
        <v>0.63000972755183082</v>
      </c>
      <c r="AI95" s="32">
        <v>0.60004477516532861</v>
      </c>
      <c r="AJ95" s="32">
        <v>0.5869599546999128</v>
      </c>
      <c r="AK95" s="32">
        <v>0.38392857142857145</v>
      </c>
      <c r="AL95" s="31">
        <v>0.54376188184128438</v>
      </c>
      <c r="AM95" s="32">
        <v>0.50077597204804847</v>
      </c>
      <c r="AN95" s="32">
        <v>0.47279540222505662</v>
      </c>
      <c r="AO95" s="35">
        <v>0</v>
      </c>
      <c r="AP95" s="32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</row>
    <row r="96" spans="23:65" ht="15.75" thickBot="1" x14ac:dyDescent="0.3">
      <c r="W96" s="20">
        <v>30</v>
      </c>
      <c r="X96" s="20">
        <v>0.2</v>
      </c>
      <c r="Y96" s="27">
        <v>2.5</v>
      </c>
      <c r="Z96" s="32">
        <v>0.84435048025724224</v>
      </c>
      <c r="AA96" s="32">
        <v>0.91808580752477964</v>
      </c>
      <c r="AB96" s="32">
        <v>0.93284907831147379</v>
      </c>
      <c r="AC96" s="32">
        <v>0.98697924107142865</v>
      </c>
      <c r="AD96" s="31">
        <v>0.8142288601438179</v>
      </c>
      <c r="AE96" s="32">
        <v>0.82243977029110615</v>
      </c>
      <c r="AF96" s="32">
        <v>0.83497573229087396</v>
      </c>
      <c r="AG96" s="35">
        <v>0.94289830357142868</v>
      </c>
      <c r="AH96" s="32">
        <v>0.7238639998035451</v>
      </c>
      <c r="AI96" s="32">
        <v>0.72679373305743278</v>
      </c>
      <c r="AJ96" s="32">
        <v>0.73710238627027413</v>
      </c>
      <c r="AK96" s="32">
        <v>0.7366071428571429</v>
      </c>
      <c r="AL96" s="31">
        <v>0.64217035950129397</v>
      </c>
      <c r="AM96" s="32">
        <v>0.62216664727371351</v>
      </c>
      <c r="AN96" s="32">
        <v>0.60588226405921686</v>
      </c>
      <c r="AO96" s="35">
        <v>0</v>
      </c>
      <c r="AP96" s="32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</row>
    <row r="97" spans="23:65" ht="15.75" thickBot="1" x14ac:dyDescent="0.3">
      <c r="W97" s="20">
        <v>30</v>
      </c>
      <c r="X97" s="20">
        <v>0.2</v>
      </c>
      <c r="Y97" s="27">
        <v>5</v>
      </c>
      <c r="Z97" s="32">
        <v>0.95308742904049193</v>
      </c>
      <c r="AA97" s="32">
        <v>0.99876378940452237</v>
      </c>
      <c r="AB97" s="32">
        <v>0.99764882106462704</v>
      </c>
      <c r="AC97" s="32">
        <v>1</v>
      </c>
      <c r="AD97" s="31">
        <v>0.93408902457747023</v>
      </c>
      <c r="AE97" s="32">
        <v>0.97532328081738839</v>
      </c>
      <c r="AF97" s="32">
        <v>0.99882441053231352</v>
      </c>
      <c r="AG97" s="35">
        <v>1</v>
      </c>
      <c r="AH97" s="32">
        <v>0.87709381118840546</v>
      </c>
      <c r="AI97" s="32">
        <v>0.9518827722302543</v>
      </c>
      <c r="AJ97" s="32">
        <v>1</v>
      </c>
      <c r="AK97" s="32">
        <v>0.96875</v>
      </c>
      <c r="AL97" s="31">
        <v>0.80477658990697587</v>
      </c>
      <c r="AM97" s="32">
        <v>0.84731191380842064</v>
      </c>
      <c r="AN97" s="32">
        <v>0.87379456089232055</v>
      </c>
      <c r="AO97" s="35">
        <v>0</v>
      </c>
      <c r="AP97" s="32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</row>
    <row r="98" spans="23:65" ht="15.75" thickBot="1" x14ac:dyDescent="0.3">
      <c r="W98" s="20">
        <v>30</v>
      </c>
      <c r="X98" s="20">
        <v>0.2</v>
      </c>
      <c r="Y98" s="27">
        <v>10</v>
      </c>
      <c r="Z98" s="32">
        <v>0.99972658963169747</v>
      </c>
      <c r="AA98" s="32">
        <v>0.99876378402108024</v>
      </c>
      <c r="AB98" s="32">
        <v>0.9976499117629738</v>
      </c>
      <c r="AC98" s="32">
        <v>1</v>
      </c>
      <c r="AD98" s="31">
        <v>0.99979494222377308</v>
      </c>
      <c r="AE98" s="32">
        <v>0.99784381566150804</v>
      </c>
      <c r="AF98" s="32">
        <v>0.9988249558814869</v>
      </c>
      <c r="AG98" s="35">
        <v>1</v>
      </c>
      <c r="AH98" s="32">
        <v>1</v>
      </c>
      <c r="AI98" s="32">
        <v>0.99692384730193584</v>
      </c>
      <c r="AJ98" s="32">
        <v>1</v>
      </c>
      <c r="AK98" s="32">
        <v>1</v>
      </c>
      <c r="AL98" s="31">
        <v>1</v>
      </c>
      <c r="AM98" s="32">
        <v>0.99660067119249796</v>
      </c>
      <c r="AN98" s="32">
        <v>1</v>
      </c>
      <c r="AO98" s="35">
        <v>0</v>
      </c>
      <c r="AP98" s="32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</row>
    <row r="99" spans="23:65" ht="15.75" thickBot="1" x14ac:dyDescent="0.3">
      <c r="W99" s="20">
        <v>30</v>
      </c>
      <c r="X99" s="20">
        <v>0.5</v>
      </c>
      <c r="Y99" s="26">
        <v>0</v>
      </c>
      <c r="Z99" s="30">
        <v>0.78768931762352412</v>
      </c>
      <c r="AA99" s="30">
        <v>0.79242049162416228</v>
      </c>
      <c r="AB99" s="30">
        <v>0.77896688927124469</v>
      </c>
      <c r="AC99" s="30">
        <v>0.7</v>
      </c>
      <c r="AD99" s="29">
        <v>0.6258960677099239</v>
      </c>
      <c r="AE99" s="30">
        <v>0.58890281939055744</v>
      </c>
      <c r="AF99" s="30">
        <v>0.54861108131113046</v>
      </c>
      <c r="AG99" s="36">
        <v>0.36</v>
      </c>
      <c r="AH99" s="30">
        <v>0.49607709180485876</v>
      </c>
      <c r="AI99" s="30">
        <v>0.43446555439926077</v>
      </c>
      <c r="AJ99" s="30">
        <v>0.38792374590082979</v>
      </c>
      <c r="AK99" s="30">
        <v>0.13</v>
      </c>
      <c r="AL99" s="29">
        <v>0.39029603549203667</v>
      </c>
      <c r="AM99" s="30">
        <v>0.31955996047281043</v>
      </c>
      <c r="AN99" s="30">
        <v>0.26941113270908024</v>
      </c>
      <c r="AO99" s="36">
        <v>0</v>
      </c>
      <c r="AP99" s="32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</row>
    <row r="100" spans="23:65" ht="15.75" thickBot="1" x14ac:dyDescent="0.3">
      <c r="W100" s="20">
        <v>30</v>
      </c>
      <c r="X100" s="20">
        <v>0.5</v>
      </c>
      <c r="Y100" s="27">
        <v>0.5</v>
      </c>
      <c r="Z100" s="32">
        <v>0.76175913526146655</v>
      </c>
      <c r="AA100" s="32">
        <v>0.86621323886639678</v>
      </c>
      <c r="AB100" s="32">
        <v>0.87207152073732719</v>
      </c>
      <c r="AC100" s="32">
        <v>0.74428500000000009</v>
      </c>
      <c r="AD100" s="31">
        <v>0.7167200057598333</v>
      </c>
      <c r="AE100" s="32">
        <v>0.71303509543088484</v>
      </c>
      <c r="AF100" s="32">
        <v>0.70468717357910904</v>
      </c>
      <c r="AG100" s="35">
        <v>0.51194437500000001</v>
      </c>
      <c r="AH100" s="32">
        <v>0.58160261725493323</v>
      </c>
      <c r="AI100" s="32">
        <v>0.559856951995373</v>
      </c>
      <c r="AJ100" s="32">
        <v>0.53730282642089089</v>
      </c>
      <c r="AK100" s="32">
        <v>0.23838120535714286</v>
      </c>
      <c r="AL100" s="31">
        <v>0.49021673741136162</v>
      </c>
      <c r="AM100" s="32">
        <v>0.45872295257374202</v>
      </c>
      <c r="AN100" s="32">
        <v>0.43146345622119814</v>
      </c>
      <c r="AO100" s="35">
        <v>0</v>
      </c>
      <c r="AP100" s="32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</row>
    <row r="101" spans="23:65" ht="15.75" thickBot="1" x14ac:dyDescent="0.3">
      <c r="W101" s="20">
        <v>30</v>
      </c>
      <c r="X101" s="20">
        <v>0.5</v>
      </c>
      <c r="Y101" s="27">
        <v>1.25</v>
      </c>
      <c r="Z101" s="32">
        <v>0.78834517801813042</v>
      </c>
      <c r="AA101" s="32">
        <v>0.85</v>
      </c>
      <c r="AB101" s="32">
        <v>0.91588461853558623</v>
      </c>
      <c r="AC101" s="32">
        <v>0.87334468750000005</v>
      </c>
      <c r="AD101" s="31">
        <v>0.74753673024061817</v>
      </c>
      <c r="AE101" s="32">
        <v>0.73286133024869859</v>
      </c>
      <c r="AF101" s="32">
        <v>0.7606688428059396</v>
      </c>
      <c r="AG101" s="35">
        <v>0.72251500000000002</v>
      </c>
      <c r="AH101" s="32">
        <v>0.62511138690808166</v>
      </c>
      <c r="AI101" s="32">
        <v>0.61572266049739732</v>
      </c>
      <c r="AJ101" s="32">
        <v>0.60545306707629287</v>
      </c>
      <c r="AK101" s="32">
        <v>0.44655160714285719</v>
      </c>
      <c r="AL101" s="31">
        <v>0.54119502929713437</v>
      </c>
      <c r="AM101" s="32">
        <v>0.52165085020242918</v>
      </c>
      <c r="AN101" s="32">
        <v>0.50323651817716331</v>
      </c>
      <c r="AO101" s="35">
        <v>0</v>
      </c>
      <c r="AP101" s="32"/>
      <c r="AQ101" s="9"/>
      <c r="AR101" s="9"/>
      <c r="AS101" s="9"/>
      <c r="AT101" s="9"/>
      <c r="AU101" s="9"/>
      <c r="AV101" s="9"/>
      <c r="AW101" s="9"/>
      <c r="AX101" s="24"/>
      <c r="AY101" s="24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</row>
    <row r="102" spans="23:65" ht="15.75" thickBot="1" x14ac:dyDescent="0.3">
      <c r="W102" s="20">
        <v>30</v>
      </c>
      <c r="X102" s="20">
        <v>0.5</v>
      </c>
      <c r="Y102" s="27">
        <v>2.5</v>
      </c>
      <c r="Z102" s="32">
        <v>0.86693559605697645</v>
      </c>
      <c r="AA102" s="32">
        <v>0.91</v>
      </c>
      <c r="AB102" s="32">
        <v>1</v>
      </c>
      <c r="AC102" s="32">
        <v>0.98697924107142865</v>
      </c>
      <c r="AD102" s="31">
        <v>0.83604694856651529</v>
      </c>
      <c r="AE102" s="32">
        <v>0.84535231347599771</v>
      </c>
      <c r="AF102" s="32">
        <v>0.90132609831029176</v>
      </c>
      <c r="AG102" s="35">
        <v>0.98095848214285719</v>
      </c>
      <c r="AH102" s="32">
        <v>0.74338100609513191</v>
      </c>
      <c r="AI102" s="32">
        <v>0.78070462695199527</v>
      </c>
      <c r="AJ102" s="32">
        <v>0.80265219662058362</v>
      </c>
      <c r="AK102" s="32">
        <v>0.79890879464285725</v>
      </c>
      <c r="AL102" s="31">
        <v>0.67403406041683267</v>
      </c>
      <c r="AM102" s="32">
        <v>0.69764997397339501</v>
      </c>
      <c r="AN102" s="32">
        <v>0.71223510496671782</v>
      </c>
      <c r="AO102" s="35">
        <v>0</v>
      </c>
      <c r="AP102" s="32"/>
      <c r="AQ102" s="9"/>
      <c r="AR102" s="9"/>
      <c r="AS102" s="9"/>
      <c r="AT102" s="9"/>
      <c r="AU102" s="9"/>
      <c r="AV102" s="9"/>
      <c r="AW102" s="24" t="e">
        <f>AVERAGE(F93:G94)</f>
        <v>#DIV/0!</v>
      </c>
      <c r="AX102" s="24" t="e">
        <f>AVERAGE(J93:K94)</f>
        <v>#DIV/0!</v>
      </c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</row>
    <row r="103" spans="23:65" ht="15.75" thickBot="1" x14ac:dyDescent="0.3">
      <c r="W103" s="20">
        <v>30</v>
      </c>
      <c r="X103" s="20">
        <v>0.5</v>
      </c>
      <c r="Y103" s="27">
        <v>5</v>
      </c>
      <c r="Z103" s="32">
        <v>0.96693467138519285</v>
      </c>
      <c r="AA103" s="32">
        <v>1</v>
      </c>
      <c r="AB103" s="32">
        <v>1</v>
      </c>
      <c r="AC103" s="32">
        <v>1</v>
      </c>
      <c r="AD103" s="31">
        <v>0.95040200707778932</v>
      </c>
      <c r="AE103" s="32">
        <v>1</v>
      </c>
      <c r="AF103" s="32">
        <v>1</v>
      </c>
      <c r="AG103" s="35">
        <v>1</v>
      </c>
      <c r="AH103" s="32">
        <v>0.90080401415557865</v>
      </c>
      <c r="AI103" s="32">
        <v>1</v>
      </c>
      <c r="AJ103" s="32">
        <v>1</v>
      </c>
      <c r="AK103" s="32">
        <v>1</v>
      </c>
      <c r="AL103" s="31">
        <v>0.84635594760045685</v>
      </c>
      <c r="AM103" s="32">
        <v>0.94384026894158479</v>
      </c>
      <c r="AN103" s="32">
        <v>0.97544460829493085</v>
      </c>
      <c r="AO103" s="35">
        <v>0</v>
      </c>
      <c r="AP103" s="32"/>
      <c r="AQ103" s="9"/>
      <c r="AR103" s="9"/>
      <c r="AS103" s="9"/>
      <c r="AT103" s="9"/>
      <c r="AU103" s="9"/>
      <c r="AV103" s="9"/>
      <c r="AW103" s="24" t="e">
        <f>AVERAGE(F99:G100)</f>
        <v>#DIV/0!</v>
      </c>
      <c r="AX103" s="24" t="e">
        <f>AVERAGE(J99:K100)</f>
        <v>#DIV/0!</v>
      </c>
      <c r="AY103" s="9"/>
      <c r="AZ103" s="24" t="e">
        <f>AVERAGE(AW102:AX105)</f>
        <v>#DIV/0!</v>
      </c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</row>
    <row r="104" spans="23:65" ht="15.75" thickBot="1" x14ac:dyDescent="0.3">
      <c r="W104" s="20">
        <v>30</v>
      </c>
      <c r="X104" s="20">
        <v>0.5</v>
      </c>
      <c r="Y104" s="28">
        <v>10</v>
      </c>
      <c r="Z104" s="34">
        <v>1</v>
      </c>
      <c r="AA104" s="34">
        <v>1</v>
      </c>
      <c r="AB104" s="34">
        <v>1</v>
      </c>
      <c r="AC104" s="34">
        <v>1</v>
      </c>
      <c r="AD104" s="33">
        <v>1</v>
      </c>
      <c r="AE104" s="34">
        <v>1</v>
      </c>
      <c r="AF104" s="34">
        <v>1</v>
      </c>
      <c r="AG104" s="37">
        <v>1</v>
      </c>
      <c r="AH104" s="34">
        <v>1</v>
      </c>
      <c r="AI104" s="34">
        <v>1</v>
      </c>
      <c r="AJ104" s="34">
        <v>1</v>
      </c>
      <c r="AK104" s="34">
        <v>1</v>
      </c>
      <c r="AL104" s="33">
        <v>1</v>
      </c>
      <c r="AM104" s="34">
        <v>1</v>
      </c>
      <c r="AN104" s="34">
        <v>1</v>
      </c>
      <c r="AO104" s="37">
        <v>0</v>
      </c>
      <c r="AP104" s="32"/>
      <c r="AQ104" s="9"/>
      <c r="AR104" s="9"/>
      <c r="AS104" s="9"/>
      <c r="AT104" s="9"/>
      <c r="AU104" s="9"/>
      <c r="AV104" s="9"/>
      <c r="AW104" s="24" t="e">
        <f>AVERAGE(F117:G118)</f>
        <v>#DIV/0!</v>
      </c>
      <c r="AX104" s="24" t="e">
        <f>AVERAGE(J117:K118)</f>
        <v>#DIV/0!</v>
      </c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</row>
    <row r="105" spans="23:65" ht="15.75" thickBot="1" x14ac:dyDescent="0.3">
      <c r="W105" s="20">
        <v>30</v>
      </c>
      <c r="X105" s="21">
        <v>1</v>
      </c>
      <c r="Y105" s="27">
        <v>0</v>
      </c>
      <c r="Z105" s="32">
        <v>0.79068245033665274</v>
      </c>
      <c r="AA105" s="32">
        <v>0.75492521807246815</v>
      </c>
      <c r="AB105" s="32">
        <v>0.72872925569747871</v>
      </c>
      <c r="AC105" s="32">
        <v>0.66919225595238097</v>
      </c>
      <c r="AD105" s="31">
        <v>0.63296613311044991</v>
      </c>
      <c r="AE105" s="32">
        <v>0.53420439931494645</v>
      </c>
      <c r="AF105" s="32">
        <v>0.49031521124452221</v>
      </c>
      <c r="AG105" s="35">
        <v>0.41</v>
      </c>
      <c r="AH105" s="32">
        <v>0.54569939678562129</v>
      </c>
      <c r="AI105" s="32">
        <v>0.41094392755655412</v>
      </c>
      <c r="AJ105" s="32">
        <v>0.35140583142135534</v>
      </c>
      <c r="AK105" s="32">
        <v>0.24</v>
      </c>
      <c r="AL105" s="31">
        <v>0.47828224983288758</v>
      </c>
      <c r="AM105" s="32">
        <v>0.33167604502331749</v>
      </c>
      <c r="AN105" s="32">
        <v>0.26191805752154113</v>
      </c>
      <c r="AO105" s="35">
        <v>0</v>
      </c>
      <c r="AP105" s="32"/>
      <c r="AQ105" s="9"/>
      <c r="AR105" s="9"/>
      <c r="AS105" s="9"/>
      <c r="AT105" s="9"/>
      <c r="AU105" s="9"/>
      <c r="AV105" s="9"/>
      <c r="AW105" s="24" t="e">
        <f>AVERAGE(F123:G124)</f>
        <v>#DIV/0!</v>
      </c>
      <c r="AX105" s="24" t="e">
        <f>AVERAGE(J117:K118)</f>
        <v>#DIV/0!</v>
      </c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</row>
    <row r="106" spans="23:65" ht="15.75" thickBot="1" x14ac:dyDescent="0.3">
      <c r="W106" s="20">
        <v>30</v>
      </c>
      <c r="X106" s="21">
        <v>1</v>
      </c>
      <c r="Y106" s="27">
        <v>0.5</v>
      </c>
      <c r="Z106" s="32">
        <v>0.78338294041422107</v>
      </c>
      <c r="AA106" s="32">
        <v>0.87331216888374785</v>
      </c>
      <c r="AB106" s="32">
        <v>0.89</v>
      </c>
      <c r="AC106" s="32">
        <v>0.74344808035714283</v>
      </c>
      <c r="AD106" s="31">
        <v>0.74751690074496047</v>
      </c>
      <c r="AE106" s="32">
        <v>0.74470198669751309</v>
      </c>
      <c r="AF106" s="32">
        <v>0.74381225806451612</v>
      </c>
      <c r="AG106" s="35">
        <v>0.51244633928571437</v>
      </c>
      <c r="AH106" s="32">
        <v>0.63991878173717898</v>
      </c>
      <c r="AI106" s="32">
        <v>0.61609180451127821</v>
      </c>
      <c r="AJ106" s="32">
        <v>0.59762451612903222</v>
      </c>
      <c r="AK106" s="32">
        <v>0.34972709821428571</v>
      </c>
      <c r="AL106" s="31">
        <v>0.5936200587436592</v>
      </c>
      <c r="AM106" s="32">
        <v>0.5629307345286293</v>
      </c>
      <c r="AN106" s="32">
        <v>0.53914472094214028</v>
      </c>
      <c r="AO106" s="35">
        <v>0</v>
      </c>
      <c r="AP106" s="32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</row>
    <row r="107" spans="23:65" ht="15.75" thickBot="1" x14ac:dyDescent="0.3">
      <c r="W107" s="20">
        <v>30</v>
      </c>
      <c r="X107" s="21">
        <v>1</v>
      </c>
      <c r="Y107" s="27">
        <v>1.25</v>
      </c>
      <c r="Z107" s="32">
        <v>0.80783141528120828</v>
      </c>
      <c r="AA107" s="32">
        <v>0.89989795835743203</v>
      </c>
      <c r="AB107" s="32">
        <v>0.91254475166410653</v>
      </c>
      <c r="AC107" s="32">
        <v>0.88473357142857145</v>
      </c>
      <c r="AD107" s="31">
        <v>0.77604318450721066</v>
      </c>
      <c r="AE107" s="32">
        <v>0.78347152400231346</v>
      </c>
      <c r="AF107" s="32">
        <v>0.78418397337429591</v>
      </c>
      <c r="AG107" s="35">
        <v>0.71510214285714302</v>
      </c>
      <c r="AH107" s="32">
        <v>0.6806784921852177</v>
      </c>
      <c r="AI107" s="32">
        <v>0.66704508964719489</v>
      </c>
      <c r="AJ107" s="32">
        <v>0.65582319508448539</v>
      </c>
      <c r="AK107" s="32">
        <v>0.57883294642857153</v>
      </c>
      <c r="AL107" s="31">
        <v>0.64211455068321244</v>
      </c>
      <c r="AM107" s="32">
        <v>0.62246144013880855</v>
      </c>
      <c r="AN107" s="32">
        <v>0.60690153097798261</v>
      </c>
      <c r="AO107" s="35">
        <v>0</v>
      </c>
      <c r="AP107" s="32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</row>
    <row r="108" spans="23:65" ht="15.75" thickBot="1" x14ac:dyDescent="0.3">
      <c r="W108" s="20">
        <v>30</v>
      </c>
      <c r="X108" s="21">
        <v>1</v>
      </c>
      <c r="Y108" s="27">
        <v>2.5</v>
      </c>
      <c r="Z108" s="32">
        <v>0.87748926455616638</v>
      </c>
      <c r="AA108" s="32">
        <v>0.99352779641411215</v>
      </c>
      <c r="AB108" s="32">
        <v>1</v>
      </c>
      <c r="AC108" s="32">
        <v>0.96212415178571431</v>
      </c>
      <c r="AD108" s="31">
        <v>0.85202364117732987</v>
      </c>
      <c r="AE108" s="32">
        <v>0.9035212492770387</v>
      </c>
      <c r="AF108" s="32">
        <v>0.9191176753712238</v>
      </c>
      <c r="AG108" s="35">
        <v>0.94652683035714291</v>
      </c>
      <c r="AH108" s="32">
        <v>0.77562677104082012</v>
      </c>
      <c r="AI108" s="32">
        <v>0.81351470213996524</v>
      </c>
      <c r="AJ108" s="32">
        <v>0.83823535074244759</v>
      </c>
      <c r="AK108" s="32">
        <v>0.87912821428571442</v>
      </c>
      <c r="AL108" s="31">
        <v>0.75004458761586057</v>
      </c>
      <c r="AM108" s="32">
        <v>0.78048070561017924</v>
      </c>
      <c r="AN108" s="32">
        <v>0.80121572964669741</v>
      </c>
      <c r="AO108" s="35">
        <v>0</v>
      </c>
      <c r="AP108" s="32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</row>
    <row r="109" spans="23:65" ht="15.75" thickBot="1" x14ac:dyDescent="0.3">
      <c r="W109" s="20">
        <v>30</v>
      </c>
      <c r="X109" s="21">
        <v>1</v>
      </c>
      <c r="Y109" s="27">
        <v>5</v>
      </c>
      <c r="Z109" s="32">
        <v>0.97036513440717431</v>
      </c>
      <c r="AA109" s="32">
        <v>1</v>
      </c>
      <c r="AB109" s="32">
        <v>1</v>
      </c>
      <c r="AC109" s="32">
        <v>1</v>
      </c>
      <c r="AD109" s="31">
        <v>0.95757941223142917</v>
      </c>
      <c r="AE109" s="32">
        <v>1</v>
      </c>
      <c r="AF109" s="32">
        <v>1</v>
      </c>
      <c r="AG109" s="35">
        <v>1</v>
      </c>
      <c r="AH109" s="32">
        <v>0.91922224570419364</v>
      </c>
      <c r="AI109" s="32">
        <v>1</v>
      </c>
      <c r="AJ109" s="32">
        <v>1</v>
      </c>
      <c r="AK109" s="32">
        <v>1</v>
      </c>
      <c r="AL109" s="31">
        <v>0.89362850627772028</v>
      </c>
      <c r="AM109" s="32">
        <v>0.98020962116830535</v>
      </c>
      <c r="AN109" s="32">
        <v>1</v>
      </c>
      <c r="AO109" s="35">
        <v>0</v>
      </c>
      <c r="AP109" s="32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</row>
    <row r="110" spans="23:65" ht="15.75" thickBot="1" x14ac:dyDescent="0.3">
      <c r="W110" s="20">
        <v>30</v>
      </c>
      <c r="X110" s="21">
        <v>1</v>
      </c>
      <c r="Y110" s="27">
        <v>10</v>
      </c>
      <c r="Z110" s="32">
        <v>1</v>
      </c>
      <c r="AA110" s="32">
        <v>1</v>
      </c>
      <c r="AB110" s="32">
        <v>1</v>
      </c>
      <c r="AC110" s="32">
        <v>1</v>
      </c>
      <c r="AD110" s="31">
        <v>1</v>
      </c>
      <c r="AE110" s="32">
        <v>1</v>
      </c>
      <c r="AF110" s="32">
        <v>1</v>
      </c>
      <c r="AG110" s="35">
        <v>1</v>
      </c>
      <c r="AH110" s="32">
        <v>1</v>
      </c>
      <c r="AI110" s="32">
        <v>1</v>
      </c>
      <c r="AJ110" s="32">
        <v>1</v>
      </c>
      <c r="AK110" s="32">
        <v>1</v>
      </c>
      <c r="AL110" s="31">
        <v>1</v>
      </c>
      <c r="AM110" s="32">
        <v>1</v>
      </c>
      <c r="AN110" s="32">
        <v>1</v>
      </c>
      <c r="AO110" s="35">
        <v>0</v>
      </c>
      <c r="AP110" s="32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</row>
    <row r="111" spans="23:65" ht="15.75" thickBot="1" x14ac:dyDescent="0.3">
      <c r="W111" s="20">
        <v>30</v>
      </c>
      <c r="X111" s="20">
        <v>2</v>
      </c>
      <c r="Y111" s="26">
        <v>0</v>
      </c>
      <c r="Z111" s="30">
        <v>0.88222194503094054</v>
      </c>
      <c r="AA111" s="30">
        <v>0.87547933487565066</v>
      </c>
      <c r="AB111" s="30">
        <v>0.8702534254992319</v>
      </c>
      <c r="AC111" s="30">
        <v>0.65</v>
      </c>
      <c r="AD111" s="29">
        <v>0.86611097251547031</v>
      </c>
      <c r="AE111" s="30">
        <v>0.84860188259109304</v>
      </c>
      <c r="AF111" s="30">
        <v>0.83370940604198673</v>
      </c>
      <c r="AG111" s="36">
        <v>0.48</v>
      </c>
      <c r="AH111" s="30">
        <v>0.85</v>
      </c>
      <c r="AI111" s="30">
        <v>0.82172443030653552</v>
      </c>
      <c r="AJ111" s="30">
        <v>0.79716538658474145</v>
      </c>
      <c r="AK111" s="30">
        <v>0.38</v>
      </c>
      <c r="AL111" s="29">
        <v>0.83298043532387855</v>
      </c>
      <c r="AM111" s="30">
        <v>0.79663067669172927</v>
      </c>
      <c r="AN111" s="30">
        <v>0.76078762928827448</v>
      </c>
      <c r="AO111" s="36">
        <v>0</v>
      </c>
      <c r="AP111" s="32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</row>
    <row r="112" spans="23:65" ht="15.75" thickBot="1" x14ac:dyDescent="0.3">
      <c r="W112" s="20">
        <v>30</v>
      </c>
      <c r="X112" s="20">
        <v>2</v>
      </c>
      <c r="Y112" s="27">
        <v>0.5</v>
      </c>
      <c r="Z112" s="32">
        <v>0.89357454318602325</v>
      </c>
      <c r="AA112" s="32">
        <v>0.90742481203007519</v>
      </c>
      <c r="AB112" s="32">
        <v>0.90735945724526368</v>
      </c>
      <c r="AC112" s="32">
        <v>0.75369459821428575</v>
      </c>
      <c r="AD112" s="31">
        <v>0.89135499357620906</v>
      </c>
      <c r="AE112" s="32">
        <v>0.88602753325621753</v>
      </c>
      <c r="AF112" s="32">
        <v>0.87260447004608288</v>
      </c>
      <c r="AG112" s="35">
        <v>0.57767437499999996</v>
      </c>
      <c r="AH112" s="32">
        <v>0.88469634474676662</v>
      </c>
      <c r="AI112" s="32">
        <v>0.86463025448235975</v>
      </c>
      <c r="AJ112" s="32">
        <v>0.83784948284690219</v>
      </c>
      <c r="AK112" s="32">
        <v>0.50660321428571431</v>
      </c>
      <c r="AL112" s="31">
        <v>0.86828277789950348</v>
      </c>
      <c r="AM112" s="32">
        <v>0.84599920185078081</v>
      </c>
      <c r="AN112" s="32">
        <v>0.82305613927291343</v>
      </c>
      <c r="AO112" s="35">
        <v>0</v>
      </c>
      <c r="AP112" s="32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</row>
    <row r="113" spans="23:65" ht="15.75" thickBot="1" x14ac:dyDescent="0.3">
      <c r="W113" s="20">
        <v>30</v>
      </c>
      <c r="X113" s="20">
        <v>2</v>
      </c>
      <c r="Y113" s="27">
        <v>1.25</v>
      </c>
      <c r="Z113" s="32">
        <v>0.9014428592453898</v>
      </c>
      <c r="AA113" s="32">
        <v>0.92214667437825326</v>
      </c>
      <c r="AB113" s="32">
        <v>0.93352061443932421</v>
      </c>
      <c r="AC113" s="32">
        <v>0.87940174107142854</v>
      </c>
      <c r="AD113" s="31">
        <v>0.89858214443404238</v>
      </c>
      <c r="AE113" s="32">
        <v>0.89698358588779636</v>
      </c>
      <c r="AF113" s="32">
        <v>0.90023077828981057</v>
      </c>
      <c r="AG113" s="35">
        <v>0.75327624999999998</v>
      </c>
      <c r="AH113" s="32">
        <v>0.89</v>
      </c>
      <c r="AI113" s="32">
        <v>0.87182049739733947</v>
      </c>
      <c r="AJ113" s="32">
        <v>0.86694094214029693</v>
      </c>
      <c r="AK113" s="32">
        <v>0.70133272321428575</v>
      </c>
      <c r="AL113" s="31">
        <v>0.88595281765397182</v>
      </c>
      <c r="AM113" s="32">
        <v>0.87072979467900513</v>
      </c>
      <c r="AN113" s="32">
        <v>0.85917779825908858</v>
      </c>
      <c r="AO113" s="35">
        <v>0</v>
      </c>
      <c r="AP113" s="32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</row>
    <row r="114" spans="23:65" ht="15.75" thickBot="1" x14ac:dyDescent="0.3">
      <c r="W114" s="20">
        <v>30</v>
      </c>
      <c r="X114" s="20">
        <v>2</v>
      </c>
      <c r="Y114" s="27">
        <v>2.5</v>
      </c>
      <c r="Z114" s="32">
        <v>0.97333333333333338</v>
      </c>
      <c r="AA114" s="32">
        <v>0.99554868710237132</v>
      </c>
      <c r="AB114" s="32">
        <v>1</v>
      </c>
      <c r="AC114" s="32">
        <v>1</v>
      </c>
      <c r="AD114" s="31">
        <v>0.96</v>
      </c>
      <c r="AE114" s="32">
        <v>0.96845688548293807</v>
      </c>
      <c r="AF114" s="32">
        <v>0.98097239631336408</v>
      </c>
      <c r="AG114" s="35">
        <v>0.98026901785714293</v>
      </c>
      <c r="AH114" s="32">
        <v>0.92</v>
      </c>
      <c r="AI114" s="32">
        <v>0.94136508386350493</v>
      </c>
      <c r="AJ114" s="32">
        <v>0.96194479262672816</v>
      </c>
      <c r="AK114" s="32">
        <v>0.95053352678571434</v>
      </c>
      <c r="AL114" s="31">
        <v>0.91</v>
      </c>
      <c r="AM114" s="32">
        <v>0.92405560439560441</v>
      </c>
      <c r="AN114" s="32">
        <v>0.94437082437275988</v>
      </c>
      <c r="AO114" s="35">
        <v>0</v>
      </c>
      <c r="AP114" s="32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</row>
    <row r="115" spans="23:65" ht="15.75" thickBot="1" x14ac:dyDescent="0.3">
      <c r="W115" s="20">
        <v>30</v>
      </c>
      <c r="X115" s="20">
        <v>2</v>
      </c>
      <c r="Y115" s="27">
        <v>5</v>
      </c>
      <c r="Z115" s="32">
        <v>1</v>
      </c>
      <c r="AA115" s="32">
        <v>1</v>
      </c>
      <c r="AB115" s="32">
        <v>1</v>
      </c>
      <c r="AC115" s="32">
        <v>1</v>
      </c>
      <c r="AD115" s="31">
        <v>1</v>
      </c>
      <c r="AE115" s="32">
        <v>1</v>
      </c>
      <c r="AF115" s="32">
        <v>1</v>
      </c>
      <c r="AG115" s="35">
        <v>1</v>
      </c>
      <c r="AH115" s="32">
        <v>1</v>
      </c>
      <c r="AI115" s="32">
        <v>1</v>
      </c>
      <c r="AJ115" s="32">
        <v>1</v>
      </c>
      <c r="AK115" s="32">
        <v>1</v>
      </c>
      <c r="AL115" s="31">
        <v>1</v>
      </c>
      <c r="AM115" s="32">
        <v>1</v>
      </c>
      <c r="AN115" s="32">
        <v>1</v>
      </c>
      <c r="AO115" s="35">
        <v>0</v>
      </c>
      <c r="AP115" s="32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</row>
    <row r="116" spans="23:65" ht="15.75" thickBot="1" x14ac:dyDescent="0.3">
      <c r="W116" s="20">
        <v>30</v>
      </c>
      <c r="X116" s="20">
        <v>2</v>
      </c>
      <c r="Y116" s="28">
        <v>10</v>
      </c>
      <c r="Z116" s="34">
        <v>1</v>
      </c>
      <c r="AA116" s="34">
        <v>1</v>
      </c>
      <c r="AB116" s="34">
        <v>1</v>
      </c>
      <c r="AC116" s="34">
        <v>1</v>
      </c>
      <c r="AD116" s="33">
        <v>1</v>
      </c>
      <c r="AE116" s="34">
        <v>1</v>
      </c>
      <c r="AF116" s="34">
        <v>1</v>
      </c>
      <c r="AG116" s="37">
        <v>1</v>
      </c>
      <c r="AH116" s="34">
        <v>1</v>
      </c>
      <c r="AI116" s="34">
        <v>1</v>
      </c>
      <c r="AJ116" s="34">
        <v>1</v>
      </c>
      <c r="AK116" s="34">
        <v>1</v>
      </c>
      <c r="AL116" s="33">
        <v>1</v>
      </c>
      <c r="AM116" s="34">
        <v>1</v>
      </c>
      <c r="AN116" s="34">
        <v>1</v>
      </c>
      <c r="AO116" s="37">
        <v>0</v>
      </c>
      <c r="AP116" s="32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</row>
    <row r="117" spans="23:65" ht="15.75" thickBot="1" x14ac:dyDescent="0.3">
      <c r="W117" s="20">
        <v>40</v>
      </c>
      <c r="X117" s="20">
        <v>0.2</v>
      </c>
      <c r="Y117" s="26">
        <v>0</v>
      </c>
      <c r="Z117" s="30">
        <v>0.6878376797154715</v>
      </c>
      <c r="AA117" s="30">
        <v>0.68971622428253132</v>
      </c>
      <c r="AB117" s="30">
        <v>0.69044107106940444</v>
      </c>
      <c r="AC117" s="30">
        <v>0.78</v>
      </c>
      <c r="AD117" s="29">
        <v>0.50878861122218588</v>
      </c>
      <c r="AE117" s="30">
        <v>0.48</v>
      </c>
      <c r="AF117" s="30">
        <v>0.47186439955048687</v>
      </c>
      <c r="AG117" s="36">
        <v>0.37</v>
      </c>
      <c r="AH117" s="30">
        <v>0.3683974864927978</v>
      </c>
      <c r="AI117" s="30">
        <v>0.33018570157637855</v>
      </c>
      <c r="AJ117" s="30">
        <v>0.3023559148902969</v>
      </c>
      <c r="AK117" s="30">
        <v>0.16</v>
      </c>
      <c r="AL117" s="29">
        <v>0.27078390995288459</v>
      </c>
      <c r="AM117" s="30">
        <v>0.23061354125046293</v>
      </c>
      <c r="AN117" s="30">
        <v>0.20284885610341968</v>
      </c>
      <c r="AO117" s="36">
        <v>0.05</v>
      </c>
      <c r="AP117" s="32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</row>
    <row r="118" spans="23:65" ht="15.75" thickBot="1" x14ac:dyDescent="0.3">
      <c r="W118" s="20">
        <v>40</v>
      </c>
      <c r="X118" s="20">
        <v>0.2</v>
      </c>
      <c r="Y118" s="27">
        <v>0.5</v>
      </c>
      <c r="Z118" s="32">
        <v>0.65028965650485349</v>
      </c>
      <c r="AA118" s="32">
        <v>0.7287394255424865</v>
      </c>
      <c r="AB118" s="32">
        <v>0.71051555918046339</v>
      </c>
      <c r="AC118" s="32">
        <v>0.74191180073126151</v>
      </c>
      <c r="AD118" s="31">
        <v>0.59644877333689295</v>
      </c>
      <c r="AE118" s="32">
        <v>0.55252191555378927</v>
      </c>
      <c r="AF118" s="32">
        <v>0.52836855385537529</v>
      </c>
      <c r="AG118" s="35">
        <v>0.37812804387568549</v>
      </c>
      <c r="AH118" s="32">
        <v>0.63921003656307129</v>
      </c>
      <c r="AI118" s="32">
        <v>0.37630440556509193</v>
      </c>
      <c r="AJ118" s="32">
        <v>0.34622154853028719</v>
      </c>
      <c r="AK118" s="32">
        <v>0.25388677330895792</v>
      </c>
      <c r="AL118" s="31">
        <v>0.34354749059368195</v>
      </c>
      <c r="AM118" s="32">
        <v>0.28532712139851313</v>
      </c>
      <c r="AN118" s="32">
        <v>0.2546442576532838</v>
      </c>
      <c r="AO118" s="35">
        <v>0.12918156307129799</v>
      </c>
      <c r="AP118" s="32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</row>
    <row r="119" spans="23:65" ht="15.75" thickBot="1" x14ac:dyDescent="0.3">
      <c r="W119" s="20">
        <v>40</v>
      </c>
      <c r="X119" s="20">
        <v>0.2</v>
      </c>
      <c r="Y119" s="27">
        <v>1.25</v>
      </c>
      <c r="Z119" s="32">
        <v>0.6792314915259845</v>
      </c>
      <c r="AA119" s="32">
        <v>0.76737751311287494</v>
      </c>
      <c r="AB119" s="32">
        <v>0.75</v>
      </c>
      <c r="AC119" s="32">
        <v>0.86214915904936018</v>
      </c>
      <c r="AD119" s="31">
        <v>0.62905937053845329</v>
      </c>
      <c r="AE119" s="32">
        <v>0.60156065563331096</v>
      </c>
      <c r="AF119" s="32">
        <v>0.58320317831260338</v>
      </c>
      <c r="AG119" s="35">
        <v>0.54603296160877512</v>
      </c>
      <c r="AH119" s="32">
        <v>0.74299538391224851</v>
      </c>
      <c r="AI119" s="32">
        <v>0.43574379815374692</v>
      </c>
      <c r="AJ119" s="32">
        <v>0.41640635662520675</v>
      </c>
      <c r="AK119" s="32">
        <v>0.39109941499085921</v>
      </c>
      <c r="AL119" s="31">
        <v>0.38740866959752179</v>
      </c>
      <c r="AM119" s="32">
        <v>0.33770616621906668</v>
      </c>
      <c r="AN119" s="32">
        <v>0.31243181512822138</v>
      </c>
      <c r="AO119" s="35">
        <v>0.25338074040219377</v>
      </c>
      <c r="AP119" s="32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</row>
    <row r="120" spans="23:65" ht="15.75" thickBot="1" x14ac:dyDescent="0.3">
      <c r="W120" s="20">
        <v>40</v>
      </c>
      <c r="X120" s="20">
        <v>0.2</v>
      </c>
      <c r="Y120" s="27">
        <v>2.5</v>
      </c>
      <c r="Z120" s="32">
        <v>0.72288045527243605</v>
      </c>
      <c r="AA120" s="32">
        <v>0.82971017010127657</v>
      </c>
      <c r="AB120" s="32">
        <v>0.83804314815844594</v>
      </c>
      <c r="AC120" s="32">
        <v>1</v>
      </c>
      <c r="AD120" s="31">
        <v>0.67710785753259606</v>
      </c>
      <c r="AE120" s="32">
        <v>0.68078541744108534</v>
      </c>
      <c r="AF120" s="32">
        <v>0.68484688044865205</v>
      </c>
      <c r="AG120" s="35">
        <v>0.76180818098720282</v>
      </c>
      <c r="AH120" s="32">
        <v>0.87235217550274213</v>
      </c>
      <c r="AI120" s="32">
        <v>0.53186066478089411</v>
      </c>
      <c r="AJ120" s="32">
        <v>0.53165061273885827</v>
      </c>
      <c r="AK120" s="32">
        <v>0.62102935100548451</v>
      </c>
      <c r="AL120" s="31">
        <v>0.45075129593479168</v>
      </c>
      <c r="AM120" s="32">
        <v>0.42527209719878767</v>
      </c>
      <c r="AN120" s="32">
        <v>0.41444952205441266</v>
      </c>
      <c r="AO120" s="35">
        <v>0.47787860146252276</v>
      </c>
      <c r="AP120" s="32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</row>
    <row r="121" spans="23:65" ht="15.75" thickBot="1" x14ac:dyDescent="0.3">
      <c r="W121" s="20">
        <v>40</v>
      </c>
      <c r="X121" s="20">
        <v>0.2</v>
      </c>
      <c r="Y121" s="27">
        <v>5</v>
      </c>
      <c r="Z121" s="32">
        <v>0.80117651272677703</v>
      </c>
      <c r="AA121" s="32">
        <v>0.92706719451158304</v>
      </c>
      <c r="AB121" s="32">
        <v>0.95077596463353908</v>
      </c>
      <c r="AC121" s="32">
        <v>1</v>
      </c>
      <c r="AD121" s="31">
        <v>0.76385889710369237</v>
      </c>
      <c r="AE121" s="32">
        <v>0.82201247883270856</v>
      </c>
      <c r="AF121" s="32">
        <v>0.8548883135322205</v>
      </c>
      <c r="AG121" s="35">
        <v>1</v>
      </c>
      <c r="AH121" s="32">
        <v>1</v>
      </c>
      <c r="AI121" s="32">
        <v>0.71695776315383397</v>
      </c>
      <c r="AJ121" s="32">
        <v>0.75900066243090181</v>
      </c>
      <c r="AK121" s="32">
        <v>1</v>
      </c>
      <c r="AL121" s="31">
        <v>0.5660265335694401</v>
      </c>
      <c r="AM121" s="32">
        <v>0.60541328228712255</v>
      </c>
      <c r="AN121" s="32">
        <v>0.6318693828695352</v>
      </c>
      <c r="AO121" s="35">
        <v>0.94268136197440577</v>
      </c>
      <c r="AP121" s="32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</row>
    <row r="122" spans="23:65" ht="15.75" thickBot="1" x14ac:dyDescent="0.3">
      <c r="W122" s="20">
        <v>40</v>
      </c>
      <c r="X122" s="20">
        <v>0.2</v>
      </c>
      <c r="Y122" s="27">
        <v>10</v>
      </c>
      <c r="Z122" s="32">
        <v>0.94002569155783089</v>
      </c>
      <c r="AA122" s="32">
        <v>0.99888167701776764</v>
      </c>
      <c r="AB122" s="32">
        <v>1</v>
      </c>
      <c r="AC122" s="32">
        <v>1</v>
      </c>
      <c r="AD122" s="31">
        <v>0.91431632096267923</v>
      </c>
      <c r="AE122" s="32">
        <v>0.99944083850888377</v>
      </c>
      <c r="AF122" s="32">
        <v>1</v>
      </c>
      <c r="AG122" s="35">
        <v>1</v>
      </c>
      <c r="AH122" s="32">
        <v>1</v>
      </c>
      <c r="AI122" s="32">
        <v>1</v>
      </c>
      <c r="AJ122" s="32">
        <v>1</v>
      </c>
      <c r="AK122" s="32">
        <v>1</v>
      </c>
      <c r="AL122" s="31">
        <v>0.76222183076325711</v>
      </c>
      <c r="AM122" s="32">
        <v>0.93275350713224303</v>
      </c>
      <c r="AN122" s="32">
        <v>1</v>
      </c>
      <c r="AO122" s="35">
        <v>1</v>
      </c>
      <c r="AP122" s="32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</row>
    <row r="123" spans="23:65" ht="15.75" thickBot="1" x14ac:dyDescent="0.3">
      <c r="W123" s="20">
        <v>40</v>
      </c>
      <c r="X123" s="20">
        <v>0.5</v>
      </c>
      <c r="Y123" s="26">
        <v>0</v>
      </c>
      <c r="Z123" s="30">
        <v>0.6740788368975178</v>
      </c>
      <c r="AA123" s="30">
        <v>0.69142703258607807</v>
      </c>
      <c r="AB123" s="30">
        <v>0.66894708895857513</v>
      </c>
      <c r="AC123" s="30">
        <v>0.69</v>
      </c>
      <c r="AD123" s="29">
        <v>0.49879759713193872</v>
      </c>
      <c r="AE123" s="30">
        <v>0.45</v>
      </c>
      <c r="AF123" s="30">
        <v>0.42667328177989478</v>
      </c>
      <c r="AG123" s="36">
        <v>0.35</v>
      </c>
      <c r="AH123" s="30">
        <v>0.3619636966210566</v>
      </c>
      <c r="AI123" s="30">
        <v>0.30027743463064466</v>
      </c>
      <c r="AJ123" s="30">
        <v>0.26449651876376523</v>
      </c>
      <c r="AK123" s="30">
        <v>0.17</v>
      </c>
      <c r="AL123" s="29">
        <v>0.27104335949296016</v>
      </c>
      <c r="AM123" s="30">
        <v>0.2027019232089298</v>
      </c>
      <c r="AN123" s="30">
        <v>0.16802798777234096</v>
      </c>
      <c r="AO123" s="36">
        <v>7.0000000000000007E-2</v>
      </c>
      <c r="AP123" s="32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</row>
    <row r="124" spans="23:65" ht="15.75" thickBot="1" x14ac:dyDescent="0.3">
      <c r="W124" s="20">
        <v>40</v>
      </c>
      <c r="X124" s="20">
        <v>0.5</v>
      </c>
      <c r="Y124" s="27">
        <v>0.5</v>
      </c>
      <c r="Z124" s="32">
        <v>0.67972493705912884</v>
      </c>
      <c r="AA124" s="32">
        <v>0.81232411195719278</v>
      </c>
      <c r="AB124" s="32">
        <v>0.81175567948933303</v>
      </c>
      <c r="AC124" s="32">
        <v>0.73217550274223031</v>
      </c>
      <c r="AD124" s="31">
        <v>0.62748014707715483</v>
      </c>
      <c r="AE124" s="32">
        <v>0.62443541160732652</v>
      </c>
      <c r="AF124" s="32">
        <v>0.61181786158239537</v>
      </c>
      <c r="AG124" s="35">
        <v>0.45612431444241314</v>
      </c>
      <c r="AH124" s="32">
        <v>0.47074577713123295</v>
      </c>
      <c r="AI124" s="32">
        <v>0.43654671125746036</v>
      </c>
      <c r="AJ124" s="32">
        <v>0.41188004367545772</v>
      </c>
      <c r="AK124" s="32">
        <v>0.24771480804387569</v>
      </c>
      <c r="AL124" s="31">
        <v>0.39047866939665343</v>
      </c>
      <c r="AM124" s="32">
        <v>0.34977981168964806</v>
      </c>
      <c r="AN124" s="32">
        <v>0.32242418948429363</v>
      </c>
      <c r="AO124" s="35">
        <v>9.2321755027422292E-2</v>
      </c>
      <c r="AP124" s="32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</row>
    <row r="125" spans="23:65" ht="15.75" thickBot="1" x14ac:dyDescent="0.3">
      <c r="W125" s="20">
        <v>40</v>
      </c>
      <c r="X125" s="20">
        <v>0.5</v>
      </c>
      <c r="Y125" s="27">
        <v>1.25</v>
      </c>
      <c r="Z125" s="32">
        <v>0.70062163293081936</v>
      </c>
      <c r="AA125" s="32">
        <v>0.82</v>
      </c>
      <c r="AB125" s="32">
        <v>0.84410664538887958</v>
      </c>
      <c r="AC125" s="32">
        <v>0.85009140767824498</v>
      </c>
      <c r="AD125" s="31">
        <v>0.65243043943460632</v>
      </c>
      <c r="AE125" s="32">
        <v>0.65340164540028811</v>
      </c>
      <c r="AF125" s="32">
        <v>0.6563089988241223</v>
      </c>
      <c r="AG125" s="35">
        <v>0.59597806215722116</v>
      </c>
      <c r="AH125" s="32">
        <v>0.50785685894596688</v>
      </c>
      <c r="AI125" s="32">
        <v>0.48680329080057627</v>
      </c>
      <c r="AJ125" s="32">
        <v>0.46851135225936502</v>
      </c>
      <c r="AK125" s="32">
        <v>0.39670932358318095</v>
      </c>
      <c r="AL125" s="31">
        <v>0.43487488998718993</v>
      </c>
      <c r="AM125" s="32">
        <v>0.40841667729985598</v>
      </c>
      <c r="AN125" s="32">
        <v>0.38659730388039648</v>
      </c>
      <c r="AO125" s="35">
        <v>0.18281535648994515</v>
      </c>
      <c r="AP125" s="32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</row>
    <row r="126" spans="23:65" ht="15.75" thickBot="1" x14ac:dyDescent="0.3">
      <c r="W126" s="20">
        <v>40</v>
      </c>
      <c r="X126" s="20">
        <v>0.5</v>
      </c>
      <c r="Y126" s="27">
        <v>2.5</v>
      </c>
      <c r="Z126" s="32">
        <v>0.75854528075191341</v>
      </c>
      <c r="AA126" s="32">
        <v>0.92497734719078006</v>
      </c>
      <c r="AB126" s="32">
        <v>0.95720437762472699</v>
      </c>
      <c r="AC126" s="32">
        <v>1</v>
      </c>
      <c r="AD126" s="31">
        <v>0.71698566843788702</v>
      </c>
      <c r="AE126" s="32">
        <v>0.77463192426425187</v>
      </c>
      <c r="AF126" s="32">
        <v>0.79548687720477074</v>
      </c>
      <c r="AG126" s="35">
        <v>0.8135283363802559</v>
      </c>
      <c r="AH126" s="32">
        <v>0.59230683149580821</v>
      </c>
      <c r="AI126" s="32">
        <v>0.62428650133772379</v>
      </c>
      <c r="AJ126" s="32">
        <v>0.63376937678481438</v>
      </c>
      <c r="AK126" s="32">
        <v>0.60329067641681899</v>
      </c>
      <c r="AL126" s="31">
        <v>0.539225100789822</v>
      </c>
      <c r="AM126" s="32">
        <v>0.55925680078205398</v>
      </c>
      <c r="AN126" s="32">
        <v>0.56419985049554844</v>
      </c>
      <c r="AO126" s="35">
        <v>0.36928702010968917</v>
      </c>
      <c r="AP126" s="32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</row>
    <row r="127" spans="23:65" ht="15.75" thickBot="1" x14ac:dyDescent="0.3">
      <c r="W127" s="20">
        <v>40</v>
      </c>
      <c r="X127" s="20">
        <v>0.5</v>
      </c>
      <c r="Y127" s="27">
        <v>5</v>
      </c>
      <c r="Z127" s="32">
        <v>0.84030676791399128</v>
      </c>
      <c r="AA127" s="32">
        <v>1</v>
      </c>
      <c r="AB127" s="32">
        <v>1</v>
      </c>
      <c r="AC127" s="32">
        <v>1</v>
      </c>
      <c r="AD127" s="31">
        <v>0.80721592800764896</v>
      </c>
      <c r="AE127" s="32">
        <v>0.91041002263840287</v>
      </c>
      <c r="AF127" s="32">
        <v>0.94089336301024695</v>
      </c>
      <c r="AG127" s="35">
        <v>1</v>
      </c>
      <c r="AH127" s="32">
        <v>0.7079434082886219</v>
      </c>
      <c r="AI127" s="32">
        <v>0.82082004527680585</v>
      </c>
      <c r="AJ127" s="32">
        <v>0.88178672602049391</v>
      </c>
      <c r="AK127" s="32">
        <v>1</v>
      </c>
      <c r="AL127" s="31">
        <v>0.66826028951297856</v>
      </c>
      <c r="AM127" s="32">
        <v>0.76907374871372713</v>
      </c>
      <c r="AN127" s="32">
        <v>0.82504762304720303</v>
      </c>
      <c r="AO127" s="35">
        <v>0.83912248628884822</v>
      </c>
      <c r="AP127" s="32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</row>
    <row r="128" spans="23:65" ht="15.75" thickBot="1" x14ac:dyDescent="0.3">
      <c r="W128" s="20">
        <v>40</v>
      </c>
      <c r="X128" s="20">
        <v>0.5</v>
      </c>
      <c r="Y128" s="28">
        <v>10</v>
      </c>
      <c r="Z128" s="34">
        <v>0.96319724400406315</v>
      </c>
      <c r="AA128" s="34">
        <v>1</v>
      </c>
      <c r="AB128" s="34">
        <v>1</v>
      </c>
      <c r="AC128" s="34">
        <v>1</v>
      </c>
      <c r="AD128" s="33">
        <v>0.94479586600609466</v>
      </c>
      <c r="AE128" s="34">
        <v>1</v>
      </c>
      <c r="AF128" s="34">
        <v>1</v>
      </c>
      <c r="AG128" s="37">
        <v>1</v>
      </c>
      <c r="AH128" s="34">
        <v>0.88959173201218944</v>
      </c>
      <c r="AI128" s="34">
        <v>1</v>
      </c>
      <c r="AJ128" s="34">
        <v>1</v>
      </c>
      <c r="AK128" s="34">
        <v>1</v>
      </c>
      <c r="AL128" s="33">
        <v>0.85912537088877516</v>
      </c>
      <c r="AM128" s="34">
        <v>1</v>
      </c>
      <c r="AN128" s="34">
        <v>1</v>
      </c>
      <c r="AO128" s="37">
        <v>1</v>
      </c>
      <c r="AP128" s="32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</row>
    <row r="129" spans="23:65" ht="15.75" thickBot="1" x14ac:dyDescent="0.3">
      <c r="W129" s="20">
        <v>40</v>
      </c>
      <c r="X129" s="21">
        <v>1</v>
      </c>
      <c r="Y129" s="27">
        <v>0</v>
      </c>
      <c r="Z129" s="32">
        <v>0.68516307488341843</v>
      </c>
      <c r="AA129" s="32">
        <v>0.64114713000695078</v>
      </c>
      <c r="AB129" s="32">
        <v>0.61664629616233368</v>
      </c>
      <c r="AC129" s="32">
        <v>0.7</v>
      </c>
      <c r="AD129" s="31">
        <v>0.62922243508680553</v>
      </c>
      <c r="AE129" s="32">
        <v>0.47709877353561841</v>
      </c>
      <c r="AF129" s="32">
        <v>0.43080750995064887</v>
      </c>
      <c r="AG129" s="35">
        <v>0.45</v>
      </c>
      <c r="AH129" s="32">
        <v>0.5770115147695779</v>
      </c>
      <c r="AI129" s="32">
        <v>0.3883706156766405</v>
      </c>
      <c r="AJ129" s="32">
        <v>0.32781765054522932</v>
      </c>
      <c r="AK129" s="32">
        <v>0.32</v>
      </c>
      <c r="AL129" s="31">
        <v>0.53693148012684755</v>
      </c>
      <c r="AM129" s="32">
        <v>0.32920675107546288</v>
      </c>
      <c r="AN129" s="32">
        <v>0.2698934404046473</v>
      </c>
      <c r="AO129" s="35">
        <v>0.24</v>
      </c>
      <c r="AP129" s="32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</row>
    <row r="130" spans="23:65" ht="15.75" thickBot="1" x14ac:dyDescent="0.3">
      <c r="W130" s="20">
        <v>40</v>
      </c>
      <c r="X130" s="21">
        <v>1</v>
      </c>
      <c r="Y130" s="27">
        <v>0.5</v>
      </c>
      <c r="Z130" s="32">
        <v>0.76736606552587161</v>
      </c>
      <c r="AA130" s="32">
        <v>0.80862375385881868</v>
      </c>
      <c r="AB130" s="32">
        <v>0.81528958172350074</v>
      </c>
      <c r="AC130" s="32">
        <v>0.73734741316270569</v>
      </c>
      <c r="AD130" s="31">
        <v>0.75423525254809087</v>
      </c>
      <c r="AE130" s="32">
        <v>0.73491280201687592</v>
      </c>
      <c r="AF130" s="32">
        <v>0.71580756089366704</v>
      </c>
      <c r="AG130" s="35">
        <v>0.49263000914076782</v>
      </c>
      <c r="AH130" s="32">
        <v>0.71484281361474833</v>
      </c>
      <c r="AI130" s="32">
        <v>0.66120185017493316</v>
      </c>
      <c r="AJ130" s="32">
        <v>0.61632554006383333</v>
      </c>
      <c r="AK130" s="32">
        <v>0.37812804387568549</v>
      </c>
      <c r="AL130" s="31">
        <v>0.68420521072969687</v>
      </c>
      <c r="AM130" s="32">
        <v>0.61856789051245098</v>
      </c>
      <c r="AN130" s="32">
        <v>0.56849454392743159</v>
      </c>
      <c r="AO130" s="35">
        <v>0.29787478062157213</v>
      </c>
      <c r="AP130" s="32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</row>
    <row r="131" spans="23:65" ht="15.75" thickBot="1" x14ac:dyDescent="0.3">
      <c r="W131" s="20">
        <v>40</v>
      </c>
      <c r="X131" s="21">
        <v>1</v>
      </c>
      <c r="Y131" s="27">
        <v>1.25</v>
      </c>
      <c r="Z131" s="32">
        <v>0.77865837107398628</v>
      </c>
      <c r="AA131" s="32">
        <v>0.84137349660423955</v>
      </c>
      <c r="AB131" s="32">
        <v>0.84740973962707877</v>
      </c>
      <c r="AC131" s="32">
        <v>0.83682074040219379</v>
      </c>
      <c r="AD131" s="31">
        <v>0.76617434658676498</v>
      </c>
      <c r="AE131" s="32">
        <v>0.76498848013994647</v>
      </c>
      <c r="AF131" s="32">
        <v>0.7531975575340164</v>
      </c>
      <c r="AG131" s="35">
        <v>0.64065482632541126</v>
      </c>
      <c r="AH131" s="32">
        <v>0.72872227312510118</v>
      </c>
      <c r="AI131" s="32">
        <v>0.68860346367565339</v>
      </c>
      <c r="AJ131" s="32">
        <v>0.65898537544095415</v>
      </c>
      <c r="AK131" s="32">
        <v>0.54603296160877512</v>
      </c>
      <c r="AL131" s="31">
        <v>0.7141117244932329</v>
      </c>
      <c r="AM131" s="32">
        <v>0.66482590553611853</v>
      </c>
      <c r="AN131" s="32">
        <v>0.62744154039979838</v>
      </c>
      <c r="AO131" s="35">
        <v>0.47679365630712978</v>
      </c>
      <c r="AP131" s="32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</row>
    <row r="132" spans="23:65" ht="15.75" thickBot="1" x14ac:dyDescent="0.3">
      <c r="W132" s="20">
        <v>40</v>
      </c>
      <c r="X132" s="21">
        <v>1</v>
      </c>
      <c r="Y132" s="27">
        <v>2.5</v>
      </c>
      <c r="Z132" s="32">
        <v>0.82752627273257706</v>
      </c>
      <c r="AA132" s="32">
        <v>0.9200356349043014</v>
      </c>
      <c r="AB132" s="32">
        <v>0.95376466319502773</v>
      </c>
      <c r="AC132" s="32">
        <v>1</v>
      </c>
      <c r="AD132" s="31">
        <v>0.81030865603625013</v>
      </c>
      <c r="AE132" s="32">
        <v>0.84984783803251696</v>
      </c>
      <c r="AF132" s="32">
        <v>0.87173716445489668</v>
      </c>
      <c r="AG132" s="35">
        <v>0.84577644424131626</v>
      </c>
      <c r="AH132" s="32">
        <v>0.75865580594726922</v>
      </c>
      <c r="AI132" s="32">
        <v>0.77966004116073262</v>
      </c>
      <c r="AJ132" s="32">
        <v>0.78970966571476564</v>
      </c>
      <c r="AK132" s="32">
        <v>0.76180818098720282</v>
      </c>
      <c r="AL132" s="31">
        <v>0.74946297219577396</v>
      </c>
      <c r="AM132" s="32">
        <v>0.76112343795019544</v>
      </c>
      <c r="AN132" s="32">
        <v>0.76585549806820086</v>
      </c>
      <c r="AO132" s="35">
        <v>0.71704095978062155</v>
      </c>
      <c r="AP132" s="32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</row>
    <row r="133" spans="23:65" ht="15.75" thickBot="1" x14ac:dyDescent="0.3">
      <c r="W133" s="20">
        <v>40</v>
      </c>
      <c r="X133" s="21">
        <v>1</v>
      </c>
      <c r="Y133" s="27">
        <v>5</v>
      </c>
      <c r="Z133" s="32">
        <v>0.88637350707825113</v>
      </c>
      <c r="AA133" s="32">
        <v>1</v>
      </c>
      <c r="AB133" s="32">
        <v>1</v>
      </c>
      <c r="AC133" s="32">
        <v>1</v>
      </c>
      <c r="AD133" s="31">
        <v>0.86542714193455983</v>
      </c>
      <c r="AE133" s="32">
        <v>0.952488556287302</v>
      </c>
      <c r="AF133" s="32">
        <v>0.97697055602217375</v>
      </c>
      <c r="AG133" s="35">
        <v>1</v>
      </c>
      <c r="AH133" s="32">
        <v>0.80258804650348625</v>
      </c>
      <c r="AI133" s="32">
        <v>0.90497711257460389</v>
      </c>
      <c r="AJ133" s="32">
        <v>0.95394111204434751</v>
      </c>
      <c r="AK133" s="32">
        <v>1</v>
      </c>
      <c r="AL133" s="31">
        <v>0.7956992370845013</v>
      </c>
      <c r="AM133" s="32">
        <v>0.88876042601358307</v>
      </c>
      <c r="AN133" s="32">
        <v>0.93537643373089208</v>
      </c>
      <c r="AO133" s="35">
        <v>1</v>
      </c>
      <c r="AP133" s="32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</row>
    <row r="134" spans="23:65" ht="15.75" thickBot="1" x14ac:dyDescent="0.3">
      <c r="W134" s="20">
        <v>40</v>
      </c>
      <c r="X134" s="21">
        <v>1</v>
      </c>
      <c r="Y134" s="27">
        <v>10</v>
      </c>
      <c r="Z134" s="34">
        <v>0.97990620968119801</v>
      </c>
      <c r="AA134" s="34">
        <v>1</v>
      </c>
      <c r="AB134" s="34">
        <v>1</v>
      </c>
      <c r="AC134" s="34">
        <v>1</v>
      </c>
      <c r="AD134" s="33">
        <v>0.96985931452179697</v>
      </c>
      <c r="AE134" s="34">
        <v>1</v>
      </c>
      <c r="AF134" s="34">
        <v>1</v>
      </c>
      <c r="AG134" s="37">
        <v>1</v>
      </c>
      <c r="AH134" s="34">
        <v>0.93971862904359393</v>
      </c>
      <c r="AI134" s="34">
        <v>1</v>
      </c>
      <c r="AJ134" s="34">
        <v>1</v>
      </c>
      <c r="AK134" s="34">
        <v>1</v>
      </c>
      <c r="AL134" s="33">
        <v>0.92795973677021693</v>
      </c>
      <c r="AM134" s="34">
        <v>1</v>
      </c>
      <c r="AN134" s="34">
        <v>1</v>
      </c>
      <c r="AO134" s="37">
        <v>1</v>
      </c>
      <c r="AP134" s="32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</row>
    <row r="135" spans="23:65" ht="15.75" thickBot="1" x14ac:dyDescent="0.3">
      <c r="W135" s="20">
        <v>40</v>
      </c>
      <c r="X135" s="20">
        <v>2</v>
      </c>
      <c r="Y135" s="26">
        <v>0</v>
      </c>
      <c r="Z135" s="30">
        <v>0.92908054080790992</v>
      </c>
      <c r="AA135" s="30">
        <v>0.9160636612471702</v>
      </c>
      <c r="AB135" s="30">
        <v>0.89424859398622536</v>
      </c>
      <c r="AC135" s="30">
        <v>0.45</v>
      </c>
      <c r="AD135" s="29">
        <v>0.91977581379774931</v>
      </c>
      <c r="AE135" s="30">
        <v>0.89610475818069557</v>
      </c>
      <c r="AF135" s="30">
        <v>0.8657681135561901</v>
      </c>
      <c r="AG135" s="36">
        <v>0.6</v>
      </c>
      <c r="AH135" s="30">
        <v>0.9104710867875887</v>
      </c>
      <c r="AI135" s="30">
        <v>0.87614585511422105</v>
      </c>
      <c r="AJ135" s="30">
        <v>0.83728763312615484</v>
      </c>
      <c r="AK135" s="30">
        <v>0.53</v>
      </c>
      <c r="AL135" s="29">
        <v>0.89022539909480769</v>
      </c>
      <c r="AM135" s="30">
        <v>0.84681144885778969</v>
      </c>
      <c r="AN135" s="30">
        <v>0.80922902570132704</v>
      </c>
      <c r="AO135" s="36">
        <v>0.47</v>
      </c>
      <c r="AP135" s="32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</row>
    <row r="136" spans="23:65" ht="15.75" thickBot="1" x14ac:dyDescent="0.3">
      <c r="W136" s="20">
        <v>40</v>
      </c>
      <c r="X136" s="20">
        <v>2</v>
      </c>
      <c r="Y136" s="27">
        <v>0.5</v>
      </c>
      <c r="Z136" s="32">
        <v>0.93422859507347</v>
      </c>
      <c r="AA136" s="32">
        <v>0.94505844206626866</v>
      </c>
      <c r="AB136" s="32">
        <v>0.93073234671594152</v>
      </c>
      <c r="AC136" s="32">
        <v>0.75966973491773315</v>
      </c>
      <c r="AD136" s="31">
        <v>0.93134289261020509</v>
      </c>
      <c r="AE136" s="32">
        <v>0.91960924470055572</v>
      </c>
      <c r="AF136" s="32">
        <v>0.89805698975306569</v>
      </c>
      <c r="AG136" s="35">
        <v>0.65238575868372939</v>
      </c>
      <c r="AH136" s="32">
        <v>0.92268578522041023</v>
      </c>
      <c r="AI136" s="32">
        <v>0.89416004733484267</v>
      </c>
      <c r="AJ136" s="32">
        <v>0.86538163279018987</v>
      </c>
      <c r="AK136" s="32">
        <v>0.63921003656307129</v>
      </c>
      <c r="AL136" s="31">
        <v>0.91703458714696051</v>
      </c>
      <c r="AM136" s="32">
        <v>0.88957369417575638</v>
      </c>
      <c r="AN136" s="32">
        <v>0.85783027381152366</v>
      </c>
      <c r="AO136" s="35">
        <v>0.6007160146252285</v>
      </c>
      <c r="AP136" s="32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</row>
    <row r="137" spans="23:65" ht="15.75" thickBot="1" x14ac:dyDescent="0.3">
      <c r="W137" s="20">
        <v>40</v>
      </c>
      <c r="X137" s="20">
        <v>2</v>
      </c>
      <c r="Y137" s="27">
        <v>1.25</v>
      </c>
      <c r="Z137" s="32">
        <v>0.93194470807794971</v>
      </c>
      <c r="AA137" s="32">
        <v>0.94643341222473754</v>
      </c>
      <c r="AB137" s="32">
        <v>0.94145174869813542</v>
      </c>
      <c r="AC137" s="32">
        <v>0.86262109689213895</v>
      </c>
      <c r="AD137" s="31">
        <v>0.93145853105846221</v>
      </c>
      <c r="AE137" s="32">
        <v>0.92915096316114432</v>
      </c>
      <c r="AF137" s="32">
        <v>0.91584169662355119</v>
      </c>
      <c r="AG137" s="35">
        <v>0.77638427787934183</v>
      </c>
      <c r="AH137" s="32">
        <v>0.93</v>
      </c>
      <c r="AI137" s="32">
        <v>0.91186851409755099</v>
      </c>
      <c r="AJ137" s="32">
        <v>0.89023164454896686</v>
      </c>
      <c r="AK137" s="32">
        <v>0.74299538391224851</v>
      </c>
      <c r="AL137" s="31">
        <v>0.92637357420958133</v>
      </c>
      <c r="AM137" s="32">
        <v>0.90365980345750163</v>
      </c>
      <c r="AN137" s="32">
        <v>0.88005594994120617</v>
      </c>
      <c r="AO137" s="35">
        <v>0.74049733089579517</v>
      </c>
      <c r="AP137" s="32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</row>
    <row r="138" spans="23:65" ht="15.75" thickBot="1" x14ac:dyDescent="0.3">
      <c r="W138" s="20">
        <v>40</v>
      </c>
      <c r="X138" s="20">
        <v>2</v>
      </c>
      <c r="Y138" s="27">
        <v>2.5</v>
      </c>
      <c r="Z138" s="32">
        <v>0.9423228403885987</v>
      </c>
      <c r="AA138" s="32">
        <v>0.99483626260547431</v>
      </c>
      <c r="AB138" s="32">
        <v>1</v>
      </c>
      <c r="AC138" s="32">
        <v>1</v>
      </c>
      <c r="AD138" s="31">
        <v>0.94179240253867547</v>
      </c>
      <c r="AE138" s="32">
        <v>0.97993014714961924</v>
      </c>
      <c r="AF138" s="32">
        <v>0.98346620863430201</v>
      </c>
      <c r="AG138" s="35">
        <v>0.91745266910420464</v>
      </c>
      <c r="AH138" s="32">
        <v>0.94020108898890586</v>
      </c>
      <c r="AI138" s="32">
        <v>0.96502403169376416</v>
      </c>
      <c r="AJ138" s="32">
        <v>0.96693241726860413</v>
      </c>
      <c r="AK138" s="32">
        <v>0.87235217550274213</v>
      </c>
      <c r="AL138" s="31">
        <v>0.93582497672703935</v>
      </c>
      <c r="AM138" s="32">
        <v>0.95931518213624201</v>
      </c>
      <c r="AN138" s="32">
        <v>0.95839184444817738</v>
      </c>
      <c r="AO138" s="35">
        <v>0.88171337294332708</v>
      </c>
      <c r="AP138" s="32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</row>
    <row r="139" spans="23:65" ht="15.75" thickBot="1" x14ac:dyDescent="0.3">
      <c r="W139" s="20">
        <v>40</v>
      </c>
      <c r="X139" s="20">
        <v>2</v>
      </c>
      <c r="Y139" s="27">
        <v>5</v>
      </c>
      <c r="Z139" s="32">
        <v>0.9536388478536274</v>
      </c>
      <c r="AA139" s="32">
        <v>1</v>
      </c>
      <c r="AB139" s="32">
        <v>1</v>
      </c>
      <c r="AC139" s="32">
        <v>1</v>
      </c>
      <c r="AD139" s="31">
        <v>0.96055664147970943</v>
      </c>
      <c r="AE139" s="32">
        <v>1</v>
      </c>
      <c r="AF139" s="32">
        <v>1</v>
      </c>
      <c r="AG139" s="35">
        <v>1</v>
      </c>
      <c r="AH139" s="32">
        <v>0.98131002235795539</v>
      </c>
      <c r="AI139" s="32">
        <v>1</v>
      </c>
      <c r="AJ139" s="32">
        <v>1</v>
      </c>
      <c r="AK139" s="32">
        <v>1</v>
      </c>
      <c r="AL139" s="31">
        <v>0.96075555567343063</v>
      </c>
      <c r="AM139" s="32">
        <v>1</v>
      </c>
      <c r="AN139" s="32">
        <v>1</v>
      </c>
      <c r="AO139" s="35">
        <v>1</v>
      </c>
      <c r="AP139" s="32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</row>
    <row r="140" spans="23:65" ht="15.75" thickBot="1" x14ac:dyDescent="0.3">
      <c r="W140" s="20">
        <v>40</v>
      </c>
      <c r="X140" s="20">
        <v>2</v>
      </c>
      <c r="Y140" s="28">
        <v>10</v>
      </c>
      <c r="Z140" s="34">
        <v>0.99964902695596747</v>
      </c>
      <c r="AA140" s="34">
        <v>1</v>
      </c>
      <c r="AB140" s="34">
        <v>1</v>
      </c>
      <c r="AC140" s="34">
        <v>1</v>
      </c>
      <c r="AD140" s="33">
        <v>0.9994735404339512</v>
      </c>
      <c r="AE140" s="34">
        <v>1</v>
      </c>
      <c r="AF140" s="34">
        <v>1</v>
      </c>
      <c r="AG140" s="37">
        <v>1</v>
      </c>
      <c r="AH140" s="34">
        <v>0.9989470808679024</v>
      </c>
      <c r="AI140" s="34">
        <v>1</v>
      </c>
      <c r="AJ140" s="34">
        <v>1</v>
      </c>
      <c r="AK140" s="34">
        <v>1</v>
      </c>
      <c r="AL140" s="33">
        <v>0.99171986516269861</v>
      </c>
      <c r="AM140" s="34">
        <v>1</v>
      </c>
      <c r="AN140" s="34">
        <v>1</v>
      </c>
      <c r="AO140" s="37">
        <v>1</v>
      </c>
      <c r="AP140" s="32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</row>
  </sheetData>
  <protectedRanges>
    <protectedRange sqref="F21:F23 F13:F19" name="Input"/>
  </protectedRanges>
  <mergeCells count="21">
    <mergeCell ref="D12:E12"/>
    <mergeCell ref="D13:E13"/>
    <mergeCell ref="D16:E16"/>
    <mergeCell ref="D21:E21"/>
    <mergeCell ref="D24:G24"/>
    <mergeCell ref="BA45:BB45"/>
    <mergeCell ref="D14:E14"/>
    <mergeCell ref="D15:E15"/>
    <mergeCell ref="D17:E17"/>
    <mergeCell ref="D18:E18"/>
    <mergeCell ref="D19:E19"/>
    <mergeCell ref="D25:D26"/>
    <mergeCell ref="E25:G26"/>
    <mergeCell ref="D23:E23"/>
    <mergeCell ref="D20:E20"/>
    <mergeCell ref="W42:Y42"/>
    <mergeCell ref="Z43:AC43"/>
    <mergeCell ref="AD43:AG43"/>
    <mergeCell ref="AH43:AK43"/>
    <mergeCell ref="AL43:AO43"/>
    <mergeCell ref="D22:E2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00"/>
  <sheetViews>
    <sheetView topLeftCell="A4" workbookViewId="0">
      <selection activeCell="L31" sqref="L31"/>
    </sheetView>
  </sheetViews>
  <sheetFormatPr defaultRowHeight="15" x14ac:dyDescent="0.25"/>
  <sheetData>
    <row r="1" spans="2:20" ht="15.75" thickBot="1" x14ac:dyDescent="0.3"/>
    <row r="2" spans="2:20" ht="15.75" thickBot="1" x14ac:dyDescent="0.3">
      <c r="B2" s="142"/>
      <c r="C2" s="143"/>
      <c r="D2" s="144"/>
      <c r="E2" s="145" t="s">
        <v>58</v>
      </c>
      <c r="F2" s="146"/>
      <c r="G2" s="146"/>
      <c r="H2" s="147"/>
      <c r="I2" s="148" t="s">
        <v>59</v>
      </c>
      <c r="J2" s="146"/>
      <c r="K2" s="146"/>
      <c r="L2" s="149"/>
      <c r="M2" s="145" t="s">
        <v>60</v>
      </c>
      <c r="N2" s="146"/>
      <c r="O2" s="146"/>
      <c r="P2" s="147"/>
      <c r="Q2" s="148" t="s">
        <v>61</v>
      </c>
      <c r="R2" s="146"/>
      <c r="S2" s="146"/>
      <c r="T2" s="147"/>
    </row>
    <row r="3" spans="2:20" ht="15.75" thickBot="1" x14ac:dyDescent="0.3">
      <c r="B3" s="91"/>
      <c r="C3" s="90"/>
      <c r="D3" s="90"/>
      <c r="E3" s="145" t="s">
        <v>0</v>
      </c>
      <c r="F3" s="146"/>
      <c r="G3" s="146"/>
      <c r="H3" s="149"/>
      <c r="I3" s="145" t="s">
        <v>0</v>
      </c>
      <c r="J3" s="146"/>
      <c r="K3" s="146"/>
      <c r="L3" s="147"/>
      <c r="M3" s="148" t="s">
        <v>0</v>
      </c>
      <c r="N3" s="146"/>
      <c r="O3" s="146"/>
      <c r="P3" s="149"/>
      <c r="Q3" s="145" t="s">
        <v>0</v>
      </c>
      <c r="R3" s="146"/>
      <c r="S3" s="146"/>
      <c r="T3" s="147"/>
    </row>
    <row r="4" spans="2:20" ht="15.75" thickBot="1" x14ac:dyDescent="0.3">
      <c r="B4" s="92" t="s">
        <v>62</v>
      </c>
      <c r="C4" s="93" t="s">
        <v>2</v>
      </c>
      <c r="D4" s="94" t="s">
        <v>3</v>
      </c>
      <c r="E4" s="95">
        <v>0</v>
      </c>
      <c r="F4" s="95">
        <v>2</v>
      </c>
      <c r="G4" s="95">
        <v>4</v>
      </c>
      <c r="H4" s="95" t="s">
        <v>4</v>
      </c>
      <c r="I4" s="96">
        <v>0</v>
      </c>
      <c r="J4" s="95">
        <v>2</v>
      </c>
      <c r="K4" s="95">
        <v>4</v>
      </c>
      <c r="L4" s="94" t="s">
        <v>4</v>
      </c>
      <c r="M4" s="95">
        <v>0</v>
      </c>
      <c r="N4" s="95">
        <v>2</v>
      </c>
      <c r="O4" s="95">
        <v>4</v>
      </c>
      <c r="P4" s="95" t="s">
        <v>4</v>
      </c>
      <c r="Q4" s="96">
        <v>0</v>
      </c>
      <c r="R4" s="95">
        <v>2</v>
      </c>
      <c r="S4" s="95">
        <v>4</v>
      </c>
      <c r="T4" s="94" t="s">
        <v>4</v>
      </c>
    </row>
    <row r="5" spans="2:20" x14ac:dyDescent="0.25">
      <c r="B5" s="141">
        <v>0</v>
      </c>
      <c r="C5" s="141">
        <v>0.2</v>
      </c>
      <c r="D5" s="83">
        <v>0</v>
      </c>
      <c r="E5" s="84">
        <v>0.89</v>
      </c>
      <c r="F5" s="84">
        <v>0.88</v>
      </c>
      <c r="G5" s="84">
        <v>0.88</v>
      </c>
      <c r="H5" s="84">
        <v>0</v>
      </c>
      <c r="I5" s="85">
        <v>0.89</v>
      </c>
      <c r="J5" s="84">
        <v>0.87</v>
      </c>
      <c r="K5" s="84">
        <v>0.86</v>
      </c>
      <c r="L5" s="83">
        <v>0</v>
      </c>
      <c r="M5" s="84">
        <v>0.82</v>
      </c>
      <c r="N5" s="84">
        <v>0.81</v>
      </c>
      <c r="O5" s="84">
        <v>0.78</v>
      </c>
      <c r="P5" s="84">
        <v>0</v>
      </c>
      <c r="Q5" s="85">
        <v>0.76</v>
      </c>
      <c r="R5" s="84">
        <v>0.73</v>
      </c>
      <c r="S5" s="84">
        <v>0.69</v>
      </c>
      <c r="T5" s="83">
        <v>0</v>
      </c>
    </row>
    <row r="6" spans="2:20" x14ac:dyDescent="0.25">
      <c r="B6" s="138"/>
      <c r="C6" s="138"/>
      <c r="D6" s="83">
        <v>0.5</v>
      </c>
      <c r="E6" s="84">
        <v>0.97</v>
      </c>
      <c r="F6" s="84">
        <v>0.96</v>
      </c>
      <c r="G6" s="84">
        <v>0.96</v>
      </c>
      <c r="H6" s="84">
        <v>0</v>
      </c>
      <c r="I6" s="85">
        <v>0.95</v>
      </c>
      <c r="J6" s="84">
        <v>0.93</v>
      </c>
      <c r="K6" s="84">
        <v>0.91</v>
      </c>
      <c r="L6" s="83">
        <v>0</v>
      </c>
      <c r="M6" s="84">
        <v>0.92</v>
      </c>
      <c r="N6" s="84">
        <v>0.89</v>
      </c>
      <c r="O6" s="84">
        <v>0.87</v>
      </c>
      <c r="P6" s="84">
        <v>0</v>
      </c>
      <c r="Q6" s="85">
        <v>0.86</v>
      </c>
      <c r="R6" s="84">
        <v>0.83</v>
      </c>
      <c r="S6" s="84">
        <v>0.76</v>
      </c>
      <c r="T6" s="83">
        <v>0</v>
      </c>
    </row>
    <row r="7" spans="2:20" x14ac:dyDescent="0.25">
      <c r="B7" s="138"/>
      <c r="C7" s="138"/>
      <c r="D7" s="83">
        <v>1.25</v>
      </c>
      <c r="E7" s="84">
        <v>1</v>
      </c>
      <c r="F7" s="84">
        <v>0.99</v>
      </c>
      <c r="G7" s="84">
        <v>0.98</v>
      </c>
      <c r="H7" s="84">
        <v>0</v>
      </c>
      <c r="I7" s="85">
        <v>1</v>
      </c>
      <c r="J7" s="84">
        <v>0.98</v>
      </c>
      <c r="K7" s="84">
        <v>0.96</v>
      </c>
      <c r="L7" s="83">
        <v>0</v>
      </c>
      <c r="M7" s="84">
        <v>1</v>
      </c>
      <c r="N7" s="84">
        <v>0.97</v>
      </c>
      <c r="O7" s="84">
        <v>0.95</v>
      </c>
      <c r="P7" s="84">
        <v>0</v>
      </c>
      <c r="Q7" s="85">
        <v>0.95</v>
      </c>
      <c r="R7" s="84">
        <v>0.91</v>
      </c>
      <c r="S7" s="84">
        <v>0.81</v>
      </c>
      <c r="T7" s="83">
        <v>0</v>
      </c>
    </row>
    <row r="8" spans="2:20" x14ac:dyDescent="0.25">
      <c r="B8" s="138"/>
      <c r="C8" s="138"/>
      <c r="D8" s="83">
        <v>2.5</v>
      </c>
      <c r="E8" s="84">
        <v>1</v>
      </c>
      <c r="F8" s="84">
        <v>1</v>
      </c>
      <c r="G8" s="84">
        <v>1</v>
      </c>
      <c r="H8" s="84">
        <v>0</v>
      </c>
      <c r="I8" s="85">
        <v>1</v>
      </c>
      <c r="J8" s="84">
        <v>1</v>
      </c>
      <c r="K8" s="84">
        <v>1</v>
      </c>
      <c r="L8" s="83">
        <v>0</v>
      </c>
      <c r="M8" s="84">
        <v>1</v>
      </c>
      <c r="N8" s="84">
        <v>1</v>
      </c>
      <c r="O8" s="84">
        <v>1</v>
      </c>
      <c r="P8" s="84">
        <v>0</v>
      </c>
      <c r="Q8" s="85">
        <v>1</v>
      </c>
      <c r="R8" s="84">
        <v>0.97</v>
      </c>
      <c r="S8" s="84">
        <v>0.84</v>
      </c>
      <c r="T8" s="83">
        <v>0</v>
      </c>
    </row>
    <row r="9" spans="2:20" x14ac:dyDescent="0.25">
      <c r="B9" s="138"/>
      <c r="C9" s="138"/>
      <c r="D9" s="83">
        <v>5</v>
      </c>
      <c r="E9" s="84">
        <v>1</v>
      </c>
      <c r="F9" s="84">
        <v>1</v>
      </c>
      <c r="G9" s="84">
        <v>1</v>
      </c>
      <c r="H9" s="84">
        <v>0</v>
      </c>
      <c r="I9" s="85">
        <v>1</v>
      </c>
      <c r="J9" s="84">
        <v>1</v>
      </c>
      <c r="K9" s="84">
        <v>1</v>
      </c>
      <c r="L9" s="83">
        <v>0</v>
      </c>
      <c r="M9" s="84">
        <v>1</v>
      </c>
      <c r="N9" s="84">
        <v>1</v>
      </c>
      <c r="O9" s="84">
        <v>1</v>
      </c>
      <c r="P9" s="84">
        <v>0</v>
      </c>
      <c r="Q9" s="85">
        <v>1</v>
      </c>
      <c r="R9" s="84">
        <v>1</v>
      </c>
      <c r="S9" s="84">
        <v>0.89</v>
      </c>
      <c r="T9" s="83">
        <v>0</v>
      </c>
    </row>
    <row r="10" spans="2:20" ht="15.75" thickBot="1" x14ac:dyDescent="0.3">
      <c r="B10" s="138"/>
      <c r="C10" s="140"/>
      <c r="D10" s="83">
        <v>10</v>
      </c>
      <c r="E10" s="84">
        <v>1</v>
      </c>
      <c r="F10" s="84">
        <v>1</v>
      </c>
      <c r="G10" s="84">
        <v>1</v>
      </c>
      <c r="H10" s="84">
        <v>0</v>
      </c>
      <c r="I10" s="85">
        <v>1</v>
      </c>
      <c r="J10" s="84">
        <v>1</v>
      </c>
      <c r="K10" s="84">
        <v>1</v>
      </c>
      <c r="L10" s="83">
        <v>0</v>
      </c>
      <c r="M10" s="84">
        <v>1</v>
      </c>
      <c r="N10" s="84">
        <v>1</v>
      </c>
      <c r="O10" s="84">
        <v>1</v>
      </c>
      <c r="P10" s="84">
        <v>0</v>
      </c>
      <c r="Q10" s="85">
        <v>1</v>
      </c>
      <c r="R10" s="84">
        <v>1</v>
      </c>
      <c r="S10" s="84">
        <v>1</v>
      </c>
      <c r="T10" s="83">
        <v>0</v>
      </c>
    </row>
    <row r="11" spans="2:20" x14ac:dyDescent="0.25">
      <c r="B11" s="138"/>
      <c r="C11" s="141">
        <v>0.5</v>
      </c>
      <c r="D11" s="86">
        <v>0</v>
      </c>
      <c r="E11" s="87">
        <v>0.92</v>
      </c>
      <c r="F11" s="87">
        <v>0.91</v>
      </c>
      <c r="G11" s="87">
        <v>0.88</v>
      </c>
      <c r="H11" s="87">
        <v>0</v>
      </c>
      <c r="I11" s="88">
        <v>0.85</v>
      </c>
      <c r="J11" s="87">
        <v>0.82</v>
      </c>
      <c r="K11" s="87">
        <v>0.76</v>
      </c>
      <c r="L11" s="86">
        <v>0</v>
      </c>
      <c r="M11" s="87">
        <v>0.77</v>
      </c>
      <c r="N11" s="87">
        <v>0.73</v>
      </c>
      <c r="O11" s="87">
        <v>0.63</v>
      </c>
      <c r="P11" s="87">
        <v>0</v>
      </c>
      <c r="Q11" s="88">
        <v>0.71</v>
      </c>
      <c r="R11" s="87">
        <v>0.65</v>
      </c>
      <c r="S11" s="87">
        <v>0.52</v>
      </c>
      <c r="T11" s="86">
        <v>0</v>
      </c>
    </row>
    <row r="12" spans="2:20" x14ac:dyDescent="0.25">
      <c r="B12" s="138"/>
      <c r="C12" s="138"/>
      <c r="D12" s="83">
        <v>0.5</v>
      </c>
      <c r="E12" s="84">
        <v>0.96</v>
      </c>
      <c r="F12" s="84">
        <v>0.95</v>
      </c>
      <c r="G12" s="84">
        <v>0.89</v>
      </c>
      <c r="H12" s="84">
        <v>0</v>
      </c>
      <c r="I12" s="85">
        <v>0.92</v>
      </c>
      <c r="J12" s="84">
        <v>0.89</v>
      </c>
      <c r="K12" s="84">
        <v>0.78</v>
      </c>
      <c r="L12" s="83">
        <v>0</v>
      </c>
      <c r="M12" s="84">
        <v>0.87</v>
      </c>
      <c r="N12" s="84">
        <v>0.84</v>
      </c>
      <c r="O12" s="84">
        <v>0.68</v>
      </c>
      <c r="P12" s="84">
        <v>0</v>
      </c>
      <c r="Q12" s="85">
        <v>0.83</v>
      </c>
      <c r="R12" s="84">
        <v>0.76</v>
      </c>
      <c r="S12" s="84">
        <v>0.56000000000000005</v>
      </c>
      <c r="T12" s="83">
        <v>0</v>
      </c>
    </row>
    <row r="13" spans="2:20" x14ac:dyDescent="0.25">
      <c r="B13" s="138"/>
      <c r="C13" s="138"/>
      <c r="D13" s="83">
        <v>1.25</v>
      </c>
      <c r="E13" s="84">
        <v>0.98</v>
      </c>
      <c r="F13" s="84">
        <v>0.97</v>
      </c>
      <c r="G13" s="84">
        <v>0.9</v>
      </c>
      <c r="H13" s="84">
        <v>0</v>
      </c>
      <c r="I13" s="85">
        <v>0.96</v>
      </c>
      <c r="J13" s="84">
        <v>0.94</v>
      </c>
      <c r="K13" s="84">
        <v>0.8</v>
      </c>
      <c r="L13" s="83">
        <v>0</v>
      </c>
      <c r="M13" s="84">
        <v>0.94</v>
      </c>
      <c r="N13" s="84">
        <v>0.92</v>
      </c>
      <c r="O13" s="84">
        <v>0.71</v>
      </c>
      <c r="P13" s="84">
        <v>0</v>
      </c>
      <c r="Q13" s="85">
        <v>0.9</v>
      </c>
      <c r="R13" s="84">
        <v>0.83</v>
      </c>
      <c r="S13" s="84">
        <v>0.57999999999999996</v>
      </c>
      <c r="T13" s="83">
        <v>0</v>
      </c>
    </row>
    <row r="14" spans="2:20" x14ac:dyDescent="0.25">
      <c r="B14" s="138"/>
      <c r="C14" s="138"/>
      <c r="D14" s="83">
        <v>2.5</v>
      </c>
      <c r="E14" s="84">
        <v>1</v>
      </c>
      <c r="F14" s="84">
        <v>1</v>
      </c>
      <c r="G14" s="84">
        <v>1</v>
      </c>
      <c r="H14" s="84">
        <v>0</v>
      </c>
      <c r="I14" s="85">
        <v>1</v>
      </c>
      <c r="J14" s="84">
        <v>1</v>
      </c>
      <c r="K14" s="84">
        <v>0.86</v>
      </c>
      <c r="L14" s="83">
        <v>0</v>
      </c>
      <c r="M14" s="84">
        <v>1</v>
      </c>
      <c r="N14" s="84">
        <v>1</v>
      </c>
      <c r="O14" s="84">
        <v>0.79</v>
      </c>
      <c r="P14" s="84">
        <v>0</v>
      </c>
      <c r="Q14" s="85">
        <v>1</v>
      </c>
      <c r="R14" s="84">
        <v>0.93</v>
      </c>
      <c r="S14" s="84">
        <v>0.68</v>
      </c>
      <c r="T14" s="83">
        <v>0</v>
      </c>
    </row>
    <row r="15" spans="2:20" x14ac:dyDescent="0.25">
      <c r="B15" s="138"/>
      <c r="C15" s="138"/>
      <c r="D15" s="83">
        <v>5</v>
      </c>
      <c r="E15" s="84">
        <v>1</v>
      </c>
      <c r="F15" s="84">
        <v>1</v>
      </c>
      <c r="G15" s="84">
        <v>1</v>
      </c>
      <c r="H15" s="84">
        <v>0</v>
      </c>
      <c r="I15" s="85">
        <v>1</v>
      </c>
      <c r="J15" s="84">
        <v>1</v>
      </c>
      <c r="K15" s="84">
        <v>0.95</v>
      </c>
      <c r="L15" s="83">
        <v>0</v>
      </c>
      <c r="M15" s="84">
        <v>1</v>
      </c>
      <c r="N15" s="84">
        <v>1</v>
      </c>
      <c r="O15" s="84">
        <v>0.93</v>
      </c>
      <c r="P15" s="84">
        <v>0</v>
      </c>
      <c r="Q15" s="85">
        <v>1</v>
      </c>
      <c r="R15" s="84">
        <v>1</v>
      </c>
      <c r="S15" s="84">
        <v>0.88</v>
      </c>
      <c r="T15" s="83">
        <v>0</v>
      </c>
    </row>
    <row r="16" spans="2:20" ht="15.75" thickBot="1" x14ac:dyDescent="0.3">
      <c r="B16" s="138"/>
      <c r="C16" s="139"/>
      <c r="D16" s="89">
        <v>10</v>
      </c>
      <c r="E16" s="90">
        <v>1</v>
      </c>
      <c r="F16" s="90">
        <v>1</v>
      </c>
      <c r="G16" s="90">
        <v>1</v>
      </c>
      <c r="H16" s="84">
        <v>0</v>
      </c>
      <c r="I16" s="91">
        <v>1</v>
      </c>
      <c r="J16" s="90">
        <v>1</v>
      </c>
      <c r="K16" s="90">
        <v>1</v>
      </c>
      <c r="L16" s="83">
        <v>0</v>
      </c>
      <c r="M16" s="90">
        <v>1</v>
      </c>
      <c r="N16" s="90">
        <v>1</v>
      </c>
      <c r="O16" s="90">
        <v>1</v>
      </c>
      <c r="P16" s="84">
        <v>0</v>
      </c>
      <c r="Q16" s="91">
        <v>1</v>
      </c>
      <c r="R16" s="90">
        <v>1</v>
      </c>
      <c r="S16" s="90">
        <v>1</v>
      </c>
      <c r="T16" s="83">
        <v>0</v>
      </c>
    </row>
    <row r="17" spans="2:20" x14ac:dyDescent="0.25">
      <c r="B17" s="138"/>
      <c r="C17" s="137">
        <v>1</v>
      </c>
      <c r="D17" s="83">
        <v>0</v>
      </c>
      <c r="E17" s="84">
        <v>0.87</v>
      </c>
      <c r="F17" s="84">
        <v>0.84</v>
      </c>
      <c r="G17" s="84">
        <v>0.75</v>
      </c>
      <c r="H17" s="87">
        <v>0</v>
      </c>
      <c r="I17" s="85">
        <v>0.87</v>
      </c>
      <c r="J17" s="84">
        <v>0.79</v>
      </c>
      <c r="K17" s="84">
        <v>0.56000000000000005</v>
      </c>
      <c r="L17" s="86">
        <v>0</v>
      </c>
      <c r="M17" s="84">
        <v>0.8</v>
      </c>
      <c r="N17" s="84">
        <v>0.66</v>
      </c>
      <c r="O17" s="84">
        <v>0.42</v>
      </c>
      <c r="P17" s="87">
        <v>0</v>
      </c>
      <c r="Q17" s="85">
        <v>0.73</v>
      </c>
      <c r="R17" s="84">
        <v>0.56000000000000005</v>
      </c>
      <c r="S17" s="84">
        <v>0.33</v>
      </c>
      <c r="T17" s="86">
        <v>0</v>
      </c>
    </row>
    <row r="18" spans="2:20" x14ac:dyDescent="0.25">
      <c r="B18" s="138"/>
      <c r="C18" s="138"/>
      <c r="D18" s="83">
        <v>0.5</v>
      </c>
      <c r="E18" s="84">
        <v>0.95</v>
      </c>
      <c r="F18" s="84">
        <v>0.91</v>
      </c>
      <c r="G18" s="84">
        <v>0.82</v>
      </c>
      <c r="H18" s="84">
        <v>0</v>
      </c>
      <c r="I18" s="85">
        <v>0.92</v>
      </c>
      <c r="J18" s="84">
        <v>0.83</v>
      </c>
      <c r="K18" s="84">
        <v>0.65</v>
      </c>
      <c r="L18" s="83">
        <v>0</v>
      </c>
      <c r="M18" s="84">
        <v>0.86</v>
      </c>
      <c r="N18" s="84">
        <v>0.73</v>
      </c>
      <c r="O18" s="84">
        <v>0.46</v>
      </c>
      <c r="P18" s="84">
        <v>0</v>
      </c>
      <c r="Q18" s="85">
        <v>0.81</v>
      </c>
      <c r="R18" s="84">
        <v>0.67</v>
      </c>
      <c r="S18" s="84">
        <v>0.4</v>
      </c>
      <c r="T18" s="83">
        <v>0</v>
      </c>
    </row>
    <row r="19" spans="2:20" x14ac:dyDescent="0.25">
      <c r="B19" s="138"/>
      <c r="C19" s="138"/>
      <c r="D19" s="83">
        <v>1.25</v>
      </c>
      <c r="E19" s="84">
        <v>0.97</v>
      </c>
      <c r="F19" s="84">
        <v>0.94</v>
      </c>
      <c r="G19" s="84">
        <v>0.83</v>
      </c>
      <c r="H19" s="84">
        <v>0</v>
      </c>
      <c r="I19" s="85">
        <v>0.95</v>
      </c>
      <c r="J19" s="84">
        <v>0.87</v>
      </c>
      <c r="K19" s="84">
        <v>0.67</v>
      </c>
      <c r="L19" s="83">
        <v>0</v>
      </c>
      <c r="M19" s="84">
        <v>0.92</v>
      </c>
      <c r="N19" s="84">
        <v>0.81</v>
      </c>
      <c r="O19" s="84">
        <v>0.5</v>
      </c>
      <c r="P19" s="84">
        <v>0</v>
      </c>
      <c r="Q19" s="85">
        <v>0.89</v>
      </c>
      <c r="R19" s="84">
        <v>0.76</v>
      </c>
      <c r="S19" s="84">
        <v>0.46</v>
      </c>
      <c r="T19" s="83">
        <v>0</v>
      </c>
    </row>
    <row r="20" spans="2:20" x14ac:dyDescent="0.25">
      <c r="B20" s="138"/>
      <c r="C20" s="138"/>
      <c r="D20" s="83">
        <v>2.5</v>
      </c>
      <c r="E20" s="84">
        <v>1</v>
      </c>
      <c r="F20" s="84">
        <v>0.98</v>
      </c>
      <c r="G20" s="84">
        <v>0.88</v>
      </c>
      <c r="H20" s="84">
        <v>0</v>
      </c>
      <c r="I20" s="85">
        <v>1</v>
      </c>
      <c r="J20" s="84">
        <v>0.97</v>
      </c>
      <c r="K20" s="84">
        <v>0.77</v>
      </c>
      <c r="L20" s="83">
        <v>0</v>
      </c>
      <c r="M20" s="84">
        <v>1</v>
      </c>
      <c r="N20" s="84">
        <v>1</v>
      </c>
      <c r="O20" s="84">
        <v>0.84</v>
      </c>
      <c r="P20" s="84">
        <v>0</v>
      </c>
      <c r="Q20" s="85">
        <v>0.99</v>
      </c>
      <c r="R20" s="84">
        <v>0.92</v>
      </c>
      <c r="S20" s="84">
        <v>0.63</v>
      </c>
      <c r="T20" s="83">
        <v>0</v>
      </c>
    </row>
    <row r="21" spans="2:20" x14ac:dyDescent="0.25">
      <c r="B21" s="138"/>
      <c r="C21" s="138"/>
      <c r="D21" s="83">
        <v>5</v>
      </c>
      <c r="E21" s="84">
        <v>1</v>
      </c>
      <c r="F21" s="84">
        <v>1</v>
      </c>
      <c r="G21" s="84">
        <v>0.95</v>
      </c>
      <c r="H21" s="84">
        <v>0</v>
      </c>
      <c r="I21" s="85">
        <v>1</v>
      </c>
      <c r="J21" s="84">
        <v>1</v>
      </c>
      <c r="K21" s="84">
        <v>0.9</v>
      </c>
      <c r="L21" s="83">
        <v>0</v>
      </c>
      <c r="M21" s="84">
        <v>1</v>
      </c>
      <c r="N21" s="84">
        <v>1</v>
      </c>
      <c r="O21" s="84">
        <v>0.84</v>
      </c>
      <c r="P21" s="84">
        <v>0</v>
      </c>
      <c r="Q21" s="85">
        <v>1</v>
      </c>
      <c r="R21" s="84">
        <v>1</v>
      </c>
      <c r="S21" s="84">
        <v>0.83</v>
      </c>
      <c r="T21" s="83">
        <v>0</v>
      </c>
    </row>
    <row r="22" spans="2:20" ht="15.75" thickBot="1" x14ac:dyDescent="0.3">
      <c r="B22" s="138"/>
      <c r="C22" s="140"/>
      <c r="D22" s="83">
        <v>10</v>
      </c>
      <c r="E22" s="84">
        <v>1</v>
      </c>
      <c r="F22" s="84">
        <v>1</v>
      </c>
      <c r="G22" s="84">
        <v>1</v>
      </c>
      <c r="H22" s="84">
        <v>0</v>
      </c>
      <c r="I22" s="85">
        <v>1</v>
      </c>
      <c r="J22" s="84">
        <v>1</v>
      </c>
      <c r="K22" s="84">
        <v>1</v>
      </c>
      <c r="L22" s="83">
        <v>0</v>
      </c>
      <c r="M22" s="84">
        <v>1</v>
      </c>
      <c r="N22" s="84">
        <v>1</v>
      </c>
      <c r="O22" s="84">
        <v>1</v>
      </c>
      <c r="P22" s="84">
        <v>0</v>
      </c>
      <c r="Q22" s="85">
        <v>1</v>
      </c>
      <c r="R22" s="84">
        <v>1</v>
      </c>
      <c r="S22" s="84">
        <v>1</v>
      </c>
      <c r="T22" s="83">
        <v>0</v>
      </c>
    </row>
    <row r="23" spans="2:20" x14ac:dyDescent="0.25">
      <c r="B23" s="138"/>
      <c r="C23" s="141">
        <v>2</v>
      </c>
      <c r="D23" s="86">
        <v>0</v>
      </c>
      <c r="E23" s="87">
        <v>0.87</v>
      </c>
      <c r="F23" s="87">
        <v>0.79</v>
      </c>
      <c r="G23" s="87">
        <v>0.56999999999999995</v>
      </c>
      <c r="H23" s="87">
        <v>0</v>
      </c>
      <c r="I23" s="88">
        <v>0.87</v>
      </c>
      <c r="J23" s="87">
        <v>0.71</v>
      </c>
      <c r="K23" s="87">
        <v>0.44</v>
      </c>
      <c r="L23" s="86">
        <v>0</v>
      </c>
      <c r="M23" s="87">
        <v>0.81</v>
      </c>
      <c r="N23" s="87">
        <v>0.62</v>
      </c>
      <c r="O23" s="87">
        <v>0.35</v>
      </c>
      <c r="P23" s="87">
        <v>0</v>
      </c>
      <c r="Q23" s="88">
        <v>0.75</v>
      </c>
      <c r="R23" s="87">
        <v>0.56000000000000005</v>
      </c>
      <c r="S23" s="87">
        <v>0.28999999999999998</v>
      </c>
      <c r="T23" s="86">
        <v>0</v>
      </c>
    </row>
    <row r="24" spans="2:20" x14ac:dyDescent="0.25">
      <c r="B24" s="138"/>
      <c r="C24" s="138"/>
      <c r="D24" s="83">
        <v>0.5</v>
      </c>
      <c r="E24" s="84">
        <v>0.97</v>
      </c>
      <c r="F24" s="84">
        <v>0.93</v>
      </c>
      <c r="G24" s="84">
        <v>0.65</v>
      </c>
      <c r="H24" s="84">
        <v>0</v>
      </c>
      <c r="I24" s="85">
        <v>0.94</v>
      </c>
      <c r="J24" s="84">
        <v>0.79</v>
      </c>
      <c r="K24" s="84">
        <v>0.49</v>
      </c>
      <c r="L24" s="83">
        <v>0</v>
      </c>
      <c r="M24" s="84">
        <v>0.89</v>
      </c>
      <c r="N24" s="84">
        <v>0.72</v>
      </c>
      <c r="O24" s="84">
        <v>0.42</v>
      </c>
      <c r="P24" s="84">
        <v>0</v>
      </c>
      <c r="Q24" s="85">
        <v>0.85</v>
      </c>
      <c r="R24" s="84">
        <v>0.69</v>
      </c>
      <c r="S24" s="84">
        <v>0.37</v>
      </c>
      <c r="T24" s="83">
        <v>0</v>
      </c>
    </row>
    <row r="25" spans="2:20" x14ac:dyDescent="0.25">
      <c r="B25" s="138"/>
      <c r="C25" s="138"/>
      <c r="D25" s="83">
        <v>1.25</v>
      </c>
      <c r="E25" s="84">
        <v>0.99</v>
      </c>
      <c r="F25" s="84">
        <v>0.98</v>
      </c>
      <c r="G25" s="84">
        <v>0.73</v>
      </c>
      <c r="H25" s="84">
        <v>0</v>
      </c>
      <c r="I25" s="85">
        <v>0.99</v>
      </c>
      <c r="J25" s="84">
        <v>0.91</v>
      </c>
      <c r="K25" s="84">
        <v>0.56999999999999995</v>
      </c>
      <c r="L25" s="83">
        <v>0</v>
      </c>
      <c r="M25" s="84">
        <v>0.98</v>
      </c>
      <c r="N25" s="84">
        <v>0.86</v>
      </c>
      <c r="O25" s="84">
        <v>0.51</v>
      </c>
      <c r="P25" s="84">
        <v>0</v>
      </c>
      <c r="Q25" s="85">
        <v>0.96</v>
      </c>
      <c r="R25" s="84">
        <v>0.83</v>
      </c>
      <c r="S25" s="84">
        <v>0.47</v>
      </c>
      <c r="T25" s="83">
        <v>0</v>
      </c>
    </row>
    <row r="26" spans="2:20" x14ac:dyDescent="0.25">
      <c r="B26" s="138"/>
      <c r="C26" s="138"/>
      <c r="D26" s="83">
        <v>2.5</v>
      </c>
      <c r="E26" s="84">
        <v>1</v>
      </c>
      <c r="F26" s="84">
        <v>0.99</v>
      </c>
      <c r="G26" s="84">
        <v>0.82</v>
      </c>
      <c r="H26" s="84">
        <v>0</v>
      </c>
      <c r="I26" s="85">
        <v>1</v>
      </c>
      <c r="J26" s="84">
        <v>0.96</v>
      </c>
      <c r="K26" s="84">
        <v>0.69</v>
      </c>
      <c r="L26" s="83">
        <v>0</v>
      </c>
      <c r="M26" s="84">
        <v>1</v>
      </c>
      <c r="N26" s="84">
        <v>0.95</v>
      </c>
      <c r="O26" s="84">
        <v>0.64</v>
      </c>
      <c r="P26" s="84">
        <v>0</v>
      </c>
      <c r="Q26" s="85">
        <v>1</v>
      </c>
      <c r="R26" s="84">
        <v>0.95</v>
      </c>
      <c r="S26" s="84">
        <v>0.61</v>
      </c>
      <c r="T26" s="83">
        <v>0</v>
      </c>
    </row>
    <row r="27" spans="2:20" x14ac:dyDescent="0.25">
      <c r="B27" s="138"/>
      <c r="C27" s="138"/>
      <c r="D27" s="83">
        <v>5</v>
      </c>
      <c r="E27" s="84">
        <v>1</v>
      </c>
      <c r="F27" s="84">
        <v>1</v>
      </c>
      <c r="G27" s="84">
        <v>0.96</v>
      </c>
      <c r="H27" s="84">
        <v>0</v>
      </c>
      <c r="I27" s="85">
        <v>1</v>
      </c>
      <c r="J27" s="84">
        <v>1</v>
      </c>
      <c r="K27" s="84">
        <v>0.87</v>
      </c>
      <c r="L27" s="83">
        <v>0</v>
      </c>
      <c r="M27" s="84">
        <v>1</v>
      </c>
      <c r="N27" s="84">
        <v>1</v>
      </c>
      <c r="O27" s="84">
        <v>0.84</v>
      </c>
      <c r="P27" s="84">
        <v>0</v>
      </c>
      <c r="Q27" s="85">
        <v>1</v>
      </c>
      <c r="R27" s="84">
        <v>1</v>
      </c>
      <c r="S27" s="84">
        <v>0.81</v>
      </c>
      <c r="T27" s="83">
        <v>0</v>
      </c>
    </row>
    <row r="28" spans="2:20" ht="15.75" thickBot="1" x14ac:dyDescent="0.3">
      <c r="B28" s="139"/>
      <c r="C28" s="139"/>
      <c r="D28" s="89">
        <v>10</v>
      </c>
      <c r="E28" s="90">
        <v>1</v>
      </c>
      <c r="F28" s="90">
        <v>1</v>
      </c>
      <c r="G28" s="90">
        <v>1</v>
      </c>
      <c r="H28" s="90">
        <v>0</v>
      </c>
      <c r="I28" s="91">
        <v>1</v>
      </c>
      <c r="J28" s="90">
        <v>1</v>
      </c>
      <c r="K28" s="90">
        <v>1</v>
      </c>
      <c r="L28" s="89">
        <v>0</v>
      </c>
      <c r="M28" s="90">
        <v>1</v>
      </c>
      <c r="N28" s="90">
        <v>1</v>
      </c>
      <c r="O28" s="90">
        <v>1</v>
      </c>
      <c r="P28" s="90">
        <v>0</v>
      </c>
      <c r="Q28" s="91">
        <v>1</v>
      </c>
      <c r="R28" s="90">
        <v>1</v>
      </c>
      <c r="S28" s="90">
        <v>1</v>
      </c>
      <c r="T28" s="89">
        <v>0</v>
      </c>
    </row>
    <row r="29" spans="2:20" x14ac:dyDescent="0.25">
      <c r="B29" s="137">
        <v>20</v>
      </c>
      <c r="C29" s="137">
        <v>0.2</v>
      </c>
      <c r="D29" s="83">
        <v>0</v>
      </c>
      <c r="E29" s="84">
        <v>0.9</v>
      </c>
      <c r="F29" s="84">
        <v>0.89</v>
      </c>
      <c r="G29" s="84">
        <v>0.9</v>
      </c>
      <c r="H29" s="84">
        <v>0.68</v>
      </c>
      <c r="I29" s="85">
        <v>0.75</v>
      </c>
      <c r="J29" s="84">
        <v>0.73</v>
      </c>
      <c r="K29" s="84">
        <v>0.72</v>
      </c>
      <c r="L29" s="83">
        <v>0.21</v>
      </c>
      <c r="M29" s="84">
        <v>0.62</v>
      </c>
      <c r="N29" s="84">
        <v>0.59</v>
      </c>
      <c r="O29" s="84">
        <v>0.56000000000000005</v>
      </c>
      <c r="P29" s="84">
        <v>0</v>
      </c>
      <c r="Q29" s="85">
        <v>0.52</v>
      </c>
      <c r="R29" s="84">
        <v>0.49</v>
      </c>
      <c r="S29" s="84">
        <v>0.45</v>
      </c>
      <c r="T29" s="83">
        <v>0</v>
      </c>
    </row>
    <row r="30" spans="2:20" x14ac:dyDescent="0.25">
      <c r="B30" s="138"/>
      <c r="C30" s="138"/>
      <c r="D30" s="83">
        <v>0.5</v>
      </c>
      <c r="E30" s="84">
        <v>0.78</v>
      </c>
      <c r="F30" s="84">
        <v>0.87</v>
      </c>
      <c r="G30" s="84">
        <v>0.86</v>
      </c>
      <c r="H30" s="84">
        <v>0.7</v>
      </c>
      <c r="I30" s="85">
        <v>0.74</v>
      </c>
      <c r="J30" s="84">
        <v>0.76</v>
      </c>
      <c r="K30" s="84">
        <v>0.74</v>
      </c>
      <c r="L30" s="83">
        <v>0.4</v>
      </c>
      <c r="M30" s="84">
        <v>0.63</v>
      </c>
      <c r="N30" s="84">
        <v>0.65</v>
      </c>
      <c r="O30" s="84">
        <v>0.63</v>
      </c>
      <c r="P30" s="84">
        <v>0</v>
      </c>
      <c r="Q30" s="85">
        <v>0.52</v>
      </c>
      <c r="R30" s="84">
        <v>0.56000000000000005</v>
      </c>
      <c r="S30" s="84">
        <v>0.52</v>
      </c>
      <c r="T30" s="83">
        <v>0</v>
      </c>
    </row>
    <row r="31" spans="2:20" x14ac:dyDescent="0.25">
      <c r="B31" s="138"/>
      <c r="C31" s="138"/>
      <c r="D31" s="83">
        <v>1.25</v>
      </c>
      <c r="E31" s="84">
        <v>0.86</v>
      </c>
      <c r="F31" s="84">
        <v>0.92</v>
      </c>
      <c r="G31" s="84">
        <v>0.92</v>
      </c>
      <c r="H31" s="84">
        <v>0.82</v>
      </c>
      <c r="I31" s="85">
        <v>0.83</v>
      </c>
      <c r="J31" s="84">
        <v>0.84</v>
      </c>
      <c r="K31" s="84">
        <v>0.83</v>
      </c>
      <c r="L31" s="83">
        <v>0.7</v>
      </c>
      <c r="M31" s="84">
        <v>0.74</v>
      </c>
      <c r="N31" s="84">
        <v>0.75</v>
      </c>
      <c r="O31" s="84">
        <v>0.74</v>
      </c>
      <c r="P31" s="84">
        <v>0</v>
      </c>
      <c r="Q31" s="85">
        <v>0.63</v>
      </c>
      <c r="R31" s="84">
        <v>0.66</v>
      </c>
      <c r="S31" s="84">
        <v>0.63</v>
      </c>
      <c r="T31" s="83">
        <v>0</v>
      </c>
    </row>
    <row r="32" spans="2:20" x14ac:dyDescent="0.25">
      <c r="B32" s="138"/>
      <c r="C32" s="138"/>
      <c r="D32" s="83">
        <v>2.5</v>
      </c>
      <c r="E32" s="84">
        <v>0.96</v>
      </c>
      <c r="F32" s="84">
        <v>0.98</v>
      </c>
      <c r="G32" s="84">
        <v>0.99</v>
      </c>
      <c r="H32" s="84">
        <v>0.83</v>
      </c>
      <c r="I32" s="85">
        <v>0.95</v>
      </c>
      <c r="J32" s="84">
        <v>0.94</v>
      </c>
      <c r="K32" s="84">
        <v>0.95</v>
      </c>
      <c r="L32" s="83">
        <v>0.84</v>
      </c>
      <c r="M32" s="84">
        <v>0.9</v>
      </c>
      <c r="N32" s="84">
        <v>0.89</v>
      </c>
      <c r="O32" s="84">
        <v>0.9</v>
      </c>
      <c r="P32" s="84">
        <v>0</v>
      </c>
      <c r="Q32" s="85">
        <v>0.78</v>
      </c>
      <c r="R32" s="84">
        <v>0.81</v>
      </c>
      <c r="S32" s="84">
        <v>0.78</v>
      </c>
      <c r="T32" s="83">
        <v>0</v>
      </c>
    </row>
    <row r="33" spans="2:20" x14ac:dyDescent="0.25">
      <c r="B33" s="138"/>
      <c r="C33" s="138"/>
      <c r="D33" s="83">
        <v>5</v>
      </c>
      <c r="E33" s="84">
        <v>1</v>
      </c>
      <c r="F33" s="84">
        <v>1</v>
      </c>
      <c r="G33" s="84">
        <v>1</v>
      </c>
      <c r="H33" s="84">
        <v>0.81</v>
      </c>
      <c r="I33" s="85">
        <v>1</v>
      </c>
      <c r="J33" s="84">
        <v>1</v>
      </c>
      <c r="K33" s="84">
        <v>1</v>
      </c>
      <c r="L33" s="83">
        <v>0.81</v>
      </c>
      <c r="M33" s="84">
        <v>1</v>
      </c>
      <c r="N33" s="84">
        <v>1</v>
      </c>
      <c r="O33" s="84">
        <v>1</v>
      </c>
      <c r="P33" s="84">
        <v>0</v>
      </c>
      <c r="Q33" s="85">
        <v>0.96</v>
      </c>
      <c r="R33" s="84">
        <v>0.98</v>
      </c>
      <c r="S33" s="84">
        <v>0.96</v>
      </c>
      <c r="T33" s="83">
        <v>0</v>
      </c>
    </row>
    <row r="34" spans="2:20" ht="15.75" thickBot="1" x14ac:dyDescent="0.3">
      <c r="B34" s="138"/>
      <c r="C34" s="140"/>
      <c r="D34" s="83">
        <v>10</v>
      </c>
      <c r="E34" s="84">
        <v>1</v>
      </c>
      <c r="F34" s="84">
        <v>1</v>
      </c>
      <c r="G34" s="84">
        <v>1</v>
      </c>
      <c r="H34" s="84">
        <v>0.84</v>
      </c>
      <c r="I34" s="85">
        <v>1</v>
      </c>
      <c r="J34" s="84">
        <v>1</v>
      </c>
      <c r="K34" s="84">
        <v>1</v>
      </c>
      <c r="L34" s="83">
        <v>0.81</v>
      </c>
      <c r="M34" s="84">
        <v>1</v>
      </c>
      <c r="N34" s="84">
        <v>1</v>
      </c>
      <c r="O34" s="84">
        <v>1</v>
      </c>
      <c r="P34" s="84">
        <v>0</v>
      </c>
      <c r="Q34" s="85">
        <v>0.99</v>
      </c>
      <c r="R34" s="84">
        <v>0.99</v>
      </c>
      <c r="S34" s="84">
        <v>1</v>
      </c>
      <c r="T34" s="83">
        <v>0</v>
      </c>
    </row>
    <row r="35" spans="2:20" x14ac:dyDescent="0.25">
      <c r="B35" s="138"/>
      <c r="C35" s="141">
        <v>0.5</v>
      </c>
      <c r="D35" s="86">
        <v>0</v>
      </c>
      <c r="E35" s="87">
        <v>0.86</v>
      </c>
      <c r="F35" s="87">
        <v>0.86</v>
      </c>
      <c r="G35" s="87">
        <v>0.84</v>
      </c>
      <c r="H35" s="87">
        <v>0.6</v>
      </c>
      <c r="I35" s="88">
        <v>0.73</v>
      </c>
      <c r="J35" s="87">
        <v>0.7</v>
      </c>
      <c r="K35" s="87">
        <v>0.67</v>
      </c>
      <c r="L35" s="86">
        <v>0.22</v>
      </c>
      <c r="M35" s="87">
        <v>0.62</v>
      </c>
      <c r="N35" s="87">
        <v>0.56000000000000005</v>
      </c>
      <c r="O35" s="87">
        <v>0.51</v>
      </c>
      <c r="P35" s="87">
        <v>0</v>
      </c>
      <c r="Q35" s="88">
        <v>0.52</v>
      </c>
      <c r="R35" s="87">
        <v>0.45</v>
      </c>
      <c r="S35" s="87">
        <v>0.39</v>
      </c>
      <c r="T35" s="86">
        <v>0</v>
      </c>
    </row>
    <row r="36" spans="2:20" x14ac:dyDescent="0.25">
      <c r="B36" s="138"/>
      <c r="C36" s="138"/>
      <c r="D36" s="83">
        <v>0.5</v>
      </c>
      <c r="E36" s="84">
        <v>0.84</v>
      </c>
      <c r="F36" s="84">
        <v>0.91</v>
      </c>
      <c r="G36" s="84">
        <v>0.92</v>
      </c>
      <c r="H36" s="84">
        <v>0.71</v>
      </c>
      <c r="I36" s="85">
        <v>0.8</v>
      </c>
      <c r="J36" s="84">
        <v>0.8</v>
      </c>
      <c r="K36" s="84">
        <v>0.79</v>
      </c>
      <c r="L36" s="83">
        <v>0.4</v>
      </c>
      <c r="M36" s="84">
        <v>0.7</v>
      </c>
      <c r="N36" s="84">
        <v>0.68</v>
      </c>
      <c r="O36" s="84">
        <v>0.67</v>
      </c>
      <c r="P36" s="84">
        <v>0</v>
      </c>
      <c r="Q36" s="85">
        <v>0.62</v>
      </c>
      <c r="R36" s="84">
        <v>0.59</v>
      </c>
      <c r="S36" s="84">
        <v>0.56000000000000005</v>
      </c>
      <c r="T36" s="83">
        <v>0</v>
      </c>
    </row>
    <row r="37" spans="2:20" x14ac:dyDescent="0.25">
      <c r="B37" s="138"/>
      <c r="C37" s="138"/>
      <c r="D37" s="83">
        <v>1.25</v>
      </c>
      <c r="E37" s="84">
        <v>0.88</v>
      </c>
      <c r="F37" s="84">
        <v>1</v>
      </c>
      <c r="G37" s="84">
        <v>0.97</v>
      </c>
      <c r="H37" s="84">
        <v>0.82</v>
      </c>
      <c r="I37" s="85">
        <v>0.85</v>
      </c>
      <c r="J37" s="84">
        <v>0.88</v>
      </c>
      <c r="K37" s="84">
        <v>0.86</v>
      </c>
      <c r="L37" s="83">
        <v>0.7</v>
      </c>
      <c r="M37" s="84">
        <v>0.76</v>
      </c>
      <c r="N37" s="84">
        <v>0.75</v>
      </c>
      <c r="O37" s="84">
        <v>0.75</v>
      </c>
      <c r="P37" s="84">
        <v>0</v>
      </c>
      <c r="Q37" s="85">
        <v>0.68</v>
      </c>
      <c r="R37" s="84">
        <v>0.66</v>
      </c>
      <c r="S37" s="84">
        <v>0.64</v>
      </c>
      <c r="T37" s="83">
        <v>0</v>
      </c>
    </row>
    <row r="38" spans="2:20" x14ac:dyDescent="0.25">
      <c r="B38" s="138"/>
      <c r="C38" s="138"/>
      <c r="D38" s="83">
        <v>2.5</v>
      </c>
      <c r="E38" s="84">
        <v>0.97</v>
      </c>
      <c r="F38" s="84">
        <v>1</v>
      </c>
      <c r="G38" s="84">
        <v>1</v>
      </c>
      <c r="H38" s="84">
        <v>0.81</v>
      </c>
      <c r="I38" s="85">
        <v>0.95</v>
      </c>
      <c r="J38" s="84">
        <v>0.97</v>
      </c>
      <c r="K38" s="84">
        <v>0.98</v>
      </c>
      <c r="L38" s="83">
        <v>0.84</v>
      </c>
      <c r="M38" s="84">
        <v>0.9</v>
      </c>
      <c r="N38" s="84">
        <v>0.94</v>
      </c>
      <c r="O38" s="84">
        <v>0.96</v>
      </c>
      <c r="P38" s="84">
        <v>0</v>
      </c>
      <c r="Q38" s="85">
        <v>0.84</v>
      </c>
      <c r="R38" s="84">
        <v>0.86</v>
      </c>
      <c r="S38" s="84">
        <v>0.87</v>
      </c>
      <c r="T38" s="83">
        <v>0</v>
      </c>
    </row>
    <row r="39" spans="2:20" x14ac:dyDescent="0.25">
      <c r="B39" s="138"/>
      <c r="C39" s="138"/>
      <c r="D39" s="83">
        <v>5</v>
      </c>
      <c r="E39" s="84">
        <v>1</v>
      </c>
      <c r="F39" s="84">
        <v>1</v>
      </c>
      <c r="G39" s="84">
        <v>1</v>
      </c>
      <c r="H39" s="84">
        <v>0.84</v>
      </c>
      <c r="I39" s="85">
        <v>1</v>
      </c>
      <c r="J39" s="84">
        <v>1</v>
      </c>
      <c r="K39" s="84">
        <v>1</v>
      </c>
      <c r="L39" s="83">
        <v>0.81</v>
      </c>
      <c r="M39" s="84">
        <v>1</v>
      </c>
      <c r="N39" s="84">
        <v>1</v>
      </c>
      <c r="O39" s="84">
        <v>1</v>
      </c>
      <c r="P39" s="84">
        <v>0</v>
      </c>
      <c r="Q39" s="85">
        <v>1</v>
      </c>
      <c r="R39" s="84">
        <v>1</v>
      </c>
      <c r="S39" s="84">
        <v>1</v>
      </c>
      <c r="T39" s="83">
        <v>0</v>
      </c>
    </row>
    <row r="40" spans="2:20" ht="15.75" thickBot="1" x14ac:dyDescent="0.3">
      <c r="B40" s="138"/>
      <c r="C40" s="139"/>
      <c r="D40" s="89">
        <v>10</v>
      </c>
      <c r="E40" s="90">
        <v>1</v>
      </c>
      <c r="F40" s="90">
        <v>1</v>
      </c>
      <c r="G40" s="90">
        <v>1</v>
      </c>
      <c r="H40" s="90">
        <v>0.84</v>
      </c>
      <c r="I40" s="91">
        <v>1</v>
      </c>
      <c r="J40" s="90">
        <v>1</v>
      </c>
      <c r="K40" s="90">
        <v>1</v>
      </c>
      <c r="L40" s="89">
        <v>0.81</v>
      </c>
      <c r="M40" s="90">
        <v>1</v>
      </c>
      <c r="N40" s="90">
        <v>1</v>
      </c>
      <c r="O40" s="90">
        <v>1</v>
      </c>
      <c r="P40" s="90">
        <v>0</v>
      </c>
      <c r="Q40" s="91">
        <v>1</v>
      </c>
      <c r="R40" s="90">
        <v>1</v>
      </c>
      <c r="S40" s="90">
        <v>1</v>
      </c>
      <c r="T40" s="89">
        <v>0</v>
      </c>
    </row>
    <row r="41" spans="2:20" x14ac:dyDescent="0.25">
      <c r="B41" s="138"/>
      <c r="C41" s="137">
        <v>1</v>
      </c>
      <c r="D41" s="83">
        <v>0</v>
      </c>
      <c r="E41" s="84">
        <v>0.85</v>
      </c>
      <c r="F41" s="84">
        <v>0.82</v>
      </c>
      <c r="G41" s="84">
        <v>0.78</v>
      </c>
      <c r="H41" s="84">
        <v>0.57999999999999996</v>
      </c>
      <c r="I41" s="85">
        <v>0.72</v>
      </c>
      <c r="J41" s="84">
        <v>0.64</v>
      </c>
      <c r="K41" s="84">
        <v>0.57999999999999996</v>
      </c>
      <c r="L41" s="83">
        <v>0.26</v>
      </c>
      <c r="M41" s="84">
        <v>0.61</v>
      </c>
      <c r="N41" s="84">
        <v>0.5</v>
      </c>
      <c r="O41" s="84">
        <v>0.42</v>
      </c>
      <c r="P41" s="84">
        <v>0</v>
      </c>
      <c r="Q41" s="85">
        <v>0.52</v>
      </c>
      <c r="R41" s="84">
        <v>0.39</v>
      </c>
      <c r="S41" s="84">
        <v>0.3</v>
      </c>
      <c r="T41" s="83">
        <v>0</v>
      </c>
    </row>
    <row r="42" spans="2:20" x14ac:dyDescent="0.25">
      <c r="B42" s="138"/>
      <c r="C42" s="138"/>
      <c r="D42" s="83">
        <v>0.5</v>
      </c>
      <c r="E42" s="84">
        <v>0.84</v>
      </c>
      <c r="F42" s="84">
        <v>0.91</v>
      </c>
      <c r="G42" s="84">
        <v>0.91</v>
      </c>
      <c r="H42" s="84">
        <v>0.71</v>
      </c>
      <c r="I42" s="85">
        <v>0.81</v>
      </c>
      <c r="J42" s="84">
        <v>0.8</v>
      </c>
      <c r="K42" s="84">
        <v>0.79</v>
      </c>
      <c r="L42" s="83">
        <v>0.46</v>
      </c>
      <c r="M42" s="84">
        <v>0.7</v>
      </c>
      <c r="N42" s="84">
        <v>0.69</v>
      </c>
      <c r="O42" s="84">
        <v>0.67</v>
      </c>
      <c r="P42" s="84">
        <v>0</v>
      </c>
      <c r="Q42" s="85">
        <v>0.64</v>
      </c>
      <c r="R42" s="84">
        <v>0.62</v>
      </c>
      <c r="S42" s="84">
        <v>0.6</v>
      </c>
      <c r="T42" s="83">
        <v>0</v>
      </c>
    </row>
    <row r="43" spans="2:20" x14ac:dyDescent="0.25">
      <c r="B43" s="138"/>
      <c r="C43" s="138"/>
      <c r="D43" s="83">
        <v>1.25</v>
      </c>
      <c r="E43" s="84">
        <v>0.87</v>
      </c>
      <c r="F43" s="84">
        <v>0.95</v>
      </c>
      <c r="G43" s="84">
        <v>0.96</v>
      </c>
      <c r="H43" s="84">
        <v>0.82</v>
      </c>
      <c r="I43" s="85">
        <v>0.85</v>
      </c>
      <c r="J43" s="84">
        <v>0.85</v>
      </c>
      <c r="K43" s="84">
        <v>0.85</v>
      </c>
      <c r="L43" s="83">
        <v>0.73</v>
      </c>
      <c r="M43" s="84">
        <v>0.76</v>
      </c>
      <c r="N43" s="84">
        <v>0.76</v>
      </c>
      <c r="O43" s="84">
        <v>0.75</v>
      </c>
      <c r="P43" s="84">
        <v>0</v>
      </c>
      <c r="Q43" s="85">
        <v>0.71</v>
      </c>
      <c r="R43" s="84">
        <v>0.7</v>
      </c>
      <c r="S43" s="84">
        <v>0.69</v>
      </c>
      <c r="T43" s="83">
        <v>0</v>
      </c>
    </row>
    <row r="44" spans="2:20" x14ac:dyDescent="0.25">
      <c r="B44" s="138"/>
      <c r="C44" s="138"/>
      <c r="D44" s="83">
        <v>2.5</v>
      </c>
      <c r="E44" s="84">
        <v>0.97</v>
      </c>
      <c r="F44" s="84">
        <v>1</v>
      </c>
      <c r="G44" s="84">
        <v>1</v>
      </c>
      <c r="H44" s="84">
        <v>0.82</v>
      </c>
      <c r="I44" s="85">
        <v>0.95</v>
      </c>
      <c r="J44" s="84">
        <v>0.97</v>
      </c>
      <c r="K44" s="84">
        <v>0.98</v>
      </c>
      <c r="L44" s="83">
        <v>0.83</v>
      </c>
      <c r="M44" s="84">
        <v>0.9</v>
      </c>
      <c r="N44" s="84">
        <v>0.94</v>
      </c>
      <c r="O44" s="84">
        <v>0.97</v>
      </c>
      <c r="P44" s="84">
        <v>0</v>
      </c>
      <c r="Q44" s="85">
        <v>0.86</v>
      </c>
      <c r="R44" s="84">
        <v>0.89</v>
      </c>
      <c r="S44" s="84">
        <v>0.91</v>
      </c>
      <c r="T44" s="83">
        <v>0</v>
      </c>
    </row>
    <row r="45" spans="2:20" x14ac:dyDescent="0.25">
      <c r="B45" s="138"/>
      <c r="C45" s="138"/>
      <c r="D45" s="83">
        <v>5</v>
      </c>
      <c r="E45" s="84">
        <v>1</v>
      </c>
      <c r="F45" s="84">
        <v>1</v>
      </c>
      <c r="G45" s="84">
        <v>1</v>
      </c>
      <c r="H45" s="84">
        <v>0.83</v>
      </c>
      <c r="I45" s="85">
        <v>1</v>
      </c>
      <c r="J45" s="84">
        <v>1</v>
      </c>
      <c r="K45" s="84">
        <v>1</v>
      </c>
      <c r="L45" s="83">
        <v>0.81</v>
      </c>
      <c r="M45" s="84">
        <v>1</v>
      </c>
      <c r="N45" s="84">
        <v>1</v>
      </c>
      <c r="O45" s="84">
        <v>1</v>
      </c>
      <c r="P45" s="84">
        <v>0</v>
      </c>
      <c r="Q45" s="85">
        <v>1</v>
      </c>
      <c r="R45" s="84">
        <v>1</v>
      </c>
      <c r="S45" s="84">
        <v>1</v>
      </c>
      <c r="T45" s="83">
        <v>0</v>
      </c>
    </row>
    <row r="46" spans="2:20" ht="15.75" thickBot="1" x14ac:dyDescent="0.3">
      <c r="B46" s="138"/>
      <c r="C46" s="140"/>
      <c r="D46" s="83">
        <v>10</v>
      </c>
      <c r="E46" s="84">
        <v>1</v>
      </c>
      <c r="F46" s="84">
        <v>1</v>
      </c>
      <c r="G46" s="84">
        <v>1</v>
      </c>
      <c r="H46" s="84">
        <v>0.83</v>
      </c>
      <c r="I46" s="85">
        <v>1</v>
      </c>
      <c r="J46" s="84">
        <v>1</v>
      </c>
      <c r="K46" s="84">
        <v>1</v>
      </c>
      <c r="L46" s="83">
        <v>0.81</v>
      </c>
      <c r="M46" s="84">
        <v>1</v>
      </c>
      <c r="N46" s="84">
        <v>1</v>
      </c>
      <c r="O46" s="84">
        <v>1</v>
      </c>
      <c r="P46" s="84">
        <v>0</v>
      </c>
      <c r="Q46" s="85">
        <v>1</v>
      </c>
      <c r="R46" s="84">
        <v>1</v>
      </c>
      <c r="S46" s="84">
        <v>1</v>
      </c>
      <c r="T46" s="83">
        <v>0</v>
      </c>
    </row>
    <row r="47" spans="2:20" x14ac:dyDescent="0.25">
      <c r="B47" s="138"/>
      <c r="C47" s="141">
        <v>2</v>
      </c>
      <c r="D47" s="86">
        <v>0</v>
      </c>
      <c r="E47" s="87">
        <v>0.9</v>
      </c>
      <c r="F47" s="87">
        <v>0.9</v>
      </c>
      <c r="G47" s="87">
        <v>0.9</v>
      </c>
      <c r="H47" s="87">
        <v>0.57999999999999996</v>
      </c>
      <c r="I47" s="88">
        <v>0.87</v>
      </c>
      <c r="J47" s="87">
        <v>0.86</v>
      </c>
      <c r="K47" s="87">
        <v>0.84</v>
      </c>
      <c r="L47" s="86">
        <v>0.33</v>
      </c>
      <c r="M47" s="87">
        <v>0.84</v>
      </c>
      <c r="N47" s="87">
        <v>0.81</v>
      </c>
      <c r="O47" s="87">
        <v>0.78</v>
      </c>
      <c r="P47" s="87">
        <v>0</v>
      </c>
      <c r="Q47" s="88">
        <v>0.81</v>
      </c>
      <c r="R47" s="87">
        <v>0.77</v>
      </c>
      <c r="S47" s="87">
        <v>0.74</v>
      </c>
      <c r="T47" s="86">
        <v>0</v>
      </c>
    </row>
    <row r="48" spans="2:20" x14ac:dyDescent="0.25">
      <c r="B48" s="138"/>
      <c r="C48" s="138"/>
      <c r="D48" s="83">
        <v>0.5</v>
      </c>
      <c r="E48" s="84">
        <v>0.9</v>
      </c>
      <c r="F48" s="84">
        <v>0.93</v>
      </c>
      <c r="G48" s="84">
        <v>0.93</v>
      </c>
      <c r="H48" s="84">
        <v>0.7</v>
      </c>
      <c r="I48" s="85">
        <v>0.88</v>
      </c>
      <c r="J48" s="84">
        <v>0.88</v>
      </c>
      <c r="K48" s="84">
        <v>0.87</v>
      </c>
      <c r="L48" s="83">
        <v>0.54</v>
      </c>
      <c r="M48" s="84">
        <v>0.84</v>
      </c>
      <c r="N48" s="84">
        <v>0.83</v>
      </c>
      <c r="O48" s="84">
        <v>0.81</v>
      </c>
      <c r="P48" s="84">
        <v>0</v>
      </c>
      <c r="Q48" s="85">
        <v>0.84</v>
      </c>
      <c r="R48" s="84">
        <v>0.82</v>
      </c>
      <c r="S48" s="84">
        <v>0.81</v>
      </c>
      <c r="T48" s="83">
        <v>0</v>
      </c>
    </row>
    <row r="49" spans="2:20" x14ac:dyDescent="0.25">
      <c r="B49" s="138"/>
      <c r="C49" s="138"/>
      <c r="D49" s="83">
        <v>1.25</v>
      </c>
      <c r="E49" s="84">
        <v>0.92</v>
      </c>
      <c r="F49" s="84">
        <v>0.97</v>
      </c>
      <c r="G49" s="84">
        <v>0.99</v>
      </c>
      <c r="H49" s="84">
        <v>0.81</v>
      </c>
      <c r="I49" s="85">
        <v>0.9</v>
      </c>
      <c r="J49" s="84">
        <v>0.92</v>
      </c>
      <c r="K49" s="84">
        <v>0.92</v>
      </c>
      <c r="L49" s="83">
        <v>0.77</v>
      </c>
      <c r="M49" s="84">
        <v>0.86</v>
      </c>
      <c r="N49" s="84">
        <v>0.86</v>
      </c>
      <c r="O49" s="84">
        <v>0.86</v>
      </c>
      <c r="P49" s="84">
        <v>0</v>
      </c>
      <c r="Q49" s="85">
        <v>0.85</v>
      </c>
      <c r="R49" s="84">
        <v>0.85</v>
      </c>
      <c r="S49" s="84">
        <v>0.84</v>
      </c>
      <c r="T49" s="83">
        <v>0</v>
      </c>
    </row>
    <row r="50" spans="2:20" x14ac:dyDescent="0.25">
      <c r="B50" s="138"/>
      <c r="C50" s="138"/>
      <c r="D50" s="83">
        <v>2.5</v>
      </c>
      <c r="E50" s="84">
        <v>0.98</v>
      </c>
      <c r="F50" s="84">
        <v>1</v>
      </c>
      <c r="G50" s="84">
        <v>1</v>
      </c>
      <c r="H50" s="84">
        <v>0.81</v>
      </c>
      <c r="I50" s="85">
        <v>0.97</v>
      </c>
      <c r="J50" s="84">
        <v>0.98</v>
      </c>
      <c r="K50" s="84">
        <v>1</v>
      </c>
      <c r="L50" s="83">
        <v>0.81</v>
      </c>
      <c r="M50" s="84">
        <v>0.93</v>
      </c>
      <c r="N50" s="84">
        <v>0.97</v>
      </c>
      <c r="O50" s="84">
        <v>1</v>
      </c>
      <c r="P50" s="84">
        <v>0</v>
      </c>
      <c r="Q50" s="85">
        <v>0.92</v>
      </c>
      <c r="R50" s="84">
        <v>0.96</v>
      </c>
      <c r="S50" s="84">
        <v>0.99</v>
      </c>
      <c r="T50" s="83">
        <v>0</v>
      </c>
    </row>
    <row r="51" spans="2:20" x14ac:dyDescent="0.25">
      <c r="B51" s="138"/>
      <c r="C51" s="138"/>
      <c r="D51" s="83">
        <v>5</v>
      </c>
      <c r="E51" s="84">
        <v>1</v>
      </c>
      <c r="F51" s="84">
        <v>1</v>
      </c>
      <c r="G51" s="84">
        <v>1</v>
      </c>
      <c r="H51" s="84">
        <v>0.82</v>
      </c>
      <c r="I51" s="85">
        <v>1</v>
      </c>
      <c r="J51" s="84">
        <v>1</v>
      </c>
      <c r="K51" s="84">
        <v>1</v>
      </c>
      <c r="L51" s="83">
        <v>0.84</v>
      </c>
      <c r="M51" s="84">
        <v>1</v>
      </c>
      <c r="N51" s="84">
        <v>1</v>
      </c>
      <c r="O51" s="84">
        <v>1</v>
      </c>
      <c r="P51" s="84">
        <v>0</v>
      </c>
      <c r="Q51" s="85">
        <v>1</v>
      </c>
      <c r="R51" s="84">
        <v>1</v>
      </c>
      <c r="S51" s="84">
        <v>1</v>
      </c>
      <c r="T51" s="83">
        <v>0</v>
      </c>
    </row>
    <row r="52" spans="2:20" ht="15.75" thickBot="1" x14ac:dyDescent="0.3">
      <c r="B52" s="139"/>
      <c r="C52" s="139"/>
      <c r="D52" s="89">
        <v>10</v>
      </c>
      <c r="E52" s="90">
        <v>1</v>
      </c>
      <c r="F52" s="90">
        <v>1</v>
      </c>
      <c r="G52" s="90">
        <v>1</v>
      </c>
      <c r="H52" s="90">
        <v>0.82</v>
      </c>
      <c r="I52" s="91">
        <v>1</v>
      </c>
      <c r="J52" s="90">
        <v>1</v>
      </c>
      <c r="K52" s="90">
        <v>1</v>
      </c>
      <c r="L52" s="89">
        <v>0.84</v>
      </c>
      <c r="M52" s="90">
        <v>1</v>
      </c>
      <c r="N52" s="90">
        <v>1</v>
      </c>
      <c r="O52" s="90">
        <v>1</v>
      </c>
      <c r="P52" s="90">
        <v>0</v>
      </c>
      <c r="Q52" s="91">
        <v>1</v>
      </c>
      <c r="R52" s="90">
        <v>1</v>
      </c>
      <c r="S52" s="90">
        <v>1</v>
      </c>
      <c r="T52" s="89">
        <v>0</v>
      </c>
    </row>
    <row r="53" spans="2:20" x14ac:dyDescent="0.25">
      <c r="B53" s="137">
        <v>30</v>
      </c>
      <c r="C53" s="137">
        <v>0.2</v>
      </c>
      <c r="D53" s="83">
        <v>0</v>
      </c>
      <c r="E53" s="84">
        <v>0.93</v>
      </c>
      <c r="F53" s="84">
        <v>0.92</v>
      </c>
      <c r="G53" s="84">
        <v>0.91</v>
      </c>
      <c r="H53" s="84">
        <v>0.76</v>
      </c>
      <c r="I53" s="85">
        <v>0.65</v>
      </c>
      <c r="J53" s="84">
        <v>0.64</v>
      </c>
      <c r="K53" s="84">
        <v>0.63</v>
      </c>
      <c r="L53" s="83">
        <v>0.39</v>
      </c>
      <c r="M53" s="84">
        <v>0.51</v>
      </c>
      <c r="N53" s="84">
        <v>0.5</v>
      </c>
      <c r="O53" s="84">
        <v>0.48</v>
      </c>
      <c r="P53" s="84">
        <v>0.11</v>
      </c>
      <c r="Q53" s="85">
        <v>0.4</v>
      </c>
      <c r="R53" s="84">
        <v>0.37</v>
      </c>
      <c r="S53" s="84">
        <v>0.36</v>
      </c>
      <c r="T53" s="83">
        <v>0</v>
      </c>
    </row>
    <row r="54" spans="2:20" x14ac:dyDescent="0.25">
      <c r="B54" s="138"/>
      <c r="C54" s="138"/>
      <c r="D54" s="83">
        <v>0.5</v>
      </c>
      <c r="E54" s="84">
        <v>0.74</v>
      </c>
      <c r="F54" s="84">
        <v>0.81</v>
      </c>
      <c r="G54" s="84">
        <v>0.8</v>
      </c>
      <c r="H54" s="84">
        <v>0.75</v>
      </c>
      <c r="I54" s="85">
        <v>0.7</v>
      </c>
      <c r="J54" s="84">
        <v>0.66</v>
      </c>
      <c r="K54" s="84">
        <v>0.65</v>
      </c>
      <c r="L54" s="83">
        <v>0.5</v>
      </c>
      <c r="M54" s="84">
        <v>0.56999999999999995</v>
      </c>
      <c r="N54" s="84">
        <v>0.52</v>
      </c>
      <c r="O54" s="84">
        <v>0.49</v>
      </c>
      <c r="P54" s="84">
        <v>0.21</v>
      </c>
      <c r="Q54" s="85">
        <v>0.47</v>
      </c>
      <c r="R54" s="84">
        <v>0.42</v>
      </c>
      <c r="S54" s="84">
        <v>0.39</v>
      </c>
      <c r="T54" s="83">
        <v>0</v>
      </c>
    </row>
    <row r="55" spans="2:20" x14ac:dyDescent="0.25">
      <c r="B55" s="138"/>
      <c r="C55" s="138"/>
      <c r="D55" s="83">
        <v>1.25</v>
      </c>
      <c r="E55" s="84">
        <v>0.78</v>
      </c>
      <c r="F55" s="84">
        <v>0.85</v>
      </c>
      <c r="G55" s="84">
        <v>0.86</v>
      </c>
      <c r="H55" s="84">
        <v>0.86</v>
      </c>
      <c r="I55" s="85">
        <v>0.74</v>
      </c>
      <c r="J55" s="84">
        <v>0.73</v>
      </c>
      <c r="K55" s="84">
        <v>0.72</v>
      </c>
      <c r="L55" s="83">
        <v>0.72</v>
      </c>
      <c r="M55" s="84">
        <v>0.63</v>
      </c>
      <c r="N55" s="84">
        <v>0.6</v>
      </c>
      <c r="O55" s="84">
        <v>0.59</v>
      </c>
      <c r="P55" s="84">
        <v>0.38</v>
      </c>
      <c r="Q55" s="85">
        <v>0.54</v>
      </c>
      <c r="R55" s="84">
        <v>0.5</v>
      </c>
      <c r="S55" s="84">
        <v>0.47</v>
      </c>
      <c r="T55" s="83">
        <v>0</v>
      </c>
    </row>
    <row r="56" spans="2:20" x14ac:dyDescent="0.25">
      <c r="B56" s="138"/>
      <c r="C56" s="138"/>
      <c r="D56" s="83">
        <v>2.5</v>
      </c>
      <c r="E56" s="84">
        <v>0.84</v>
      </c>
      <c r="F56" s="84">
        <v>0.92</v>
      </c>
      <c r="G56" s="84">
        <v>0.93</v>
      </c>
      <c r="H56" s="84">
        <v>0.99</v>
      </c>
      <c r="I56" s="85">
        <v>0.81</v>
      </c>
      <c r="J56" s="84">
        <v>0.82</v>
      </c>
      <c r="K56" s="84">
        <v>0.83</v>
      </c>
      <c r="L56" s="83">
        <v>0.94</v>
      </c>
      <c r="M56" s="84">
        <v>0.72</v>
      </c>
      <c r="N56" s="84">
        <v>0.73</v>
      </c>
      <c r="O56" s="84">
        <v>0.74</v>
      </c>
      <c r="P56" s="84">
        <v>0.74</v>
      </c>
      <c r="Q56" s="85">
        <v>0.64</v>
      </c>
      <c r="R56" s="84">
        <v>0.62</v>
      </c>
      <c r="S56" s="84">
        <v>0.61</v>
      </c>
      <c r="T56" s="83">
        <v>0</v>
      </c>
    </row>
    <row r="57" spans="2:20" x14ac:dyDescent="0.25">
      <c r="B57" s="138"/>
      <c r="C57" s="138"/>
      <c r="D57" s="83">
        <v>5</v>
      </c>
      <c r="E57" s="84">
        <v>0.95</v>
      </c>
      <c r="F57" s="84">
        <v>1</v>
      </c>
      <c r="G57" s="84">
        <v>1</v>
      </c>
      <c r="H57" s="84">
        <v>1</v>
      </c>
      <c r="I57" s="85">
        <v>0.93</v>
      </c>
      <c r="J57" s="84">
        <v>0.98</v>
      </c>
      <c r="K57" s="84">
        <v>1</v>
      </c>
      <c r="L57" s="83">
        <v>1</v>
      </c>
      <c r="M57" s="84">
        <v>0.88</v>
      </c>
      <c r="N57" s="84">
        <v>0.95</v>
      </c>
      <c r="O57" s="84">
        <v>1</v>
      </c>
      <c r="P57" s="84">
        <v>0.97</v>
      </c>
      <c r="Q57" s="85">
        <v>0.8</v>
      </c>
      <c r="R57" s="84">
        <v>0.85</v>
      </c>
      <c r="S57" s="84">
        <v>0.87</v>
      </c>
      <c r="T57" s="83">
        <v>0</v>
      </c>
    </row>
    <row r="58" spans="2:20" ht="15.75" thickBot="1" x14ac:dyDescent="0.3">
      <c r="B58" s="138"/>
      <c r="C58" s="140"/>
      <c r="D58" s="83">
        <v>10</v>
      </c>
      <c r="E58" s="84">
        <v>1</v>
      </c>
      <c r="F58" s="84">
        <v>1</v>
      </c>
      <c r="G58" s="84">
        <v>1</v>
      </c>
      <c r="H58" s="84">
        <v>1</v>
      </c>
      <c r="I58" s="85">
        <v>1</v>
      </c>
      <c r="J58" s="84">
        <v>1</v>
      </c>
      <c r="K58" s="84">
        <v>1</v>
      </c>
      <c r="L58" s="83">
        <v>1</v>
      </c>
      <c r="M58" s="84">
        <v>1</v>
      </c>
      <c r="N58" s="84">
        <v>1</v>
      </c>
      <c r="O58" s="84">
        <v>1</v>
      </c>
      <c r="P58" s="84">
        <v>1</v>
      </c>
      <c r="Q58" s="85">
        <v>1</v>
      </c>
      <c r="R58" s="84">
        <v>1</v>
      </c>
      <c r="S58" s="84">
        <v>1</v>
      </c>
      <c r="T58" s="83">
        <v>0</v>
      </c>
    </row>
    <row r="59" spans="2:20" x14ac:dyDescent="0.25">
      <c r="B59" s="138"/>
      <c r="C59" s="141">
        <v>0.5</v>
      </c>
      <c r="D59" s="86">
        <v>0</v>
      </c>
      <c r="E59" s="87">
        <v>0.79</v>
      </c>
      <c r="F59" s="87">
        <v>0.79</v>
      </c>
      <c r="G59" s="87">
        <v>0.78</v>
      </c>
      <c r="H59" s="87">
        <v>0.7</v>
      </c>
      <c r="I59" s="88">
        <v>0.63</v>
      </c>
      <c r="J59" s="87">
        <v>0.59</v>
      </c>
      <c r="K59" s="87">
        <v>0.55000000000000004</v>
      </c>
      <c r="L59" s="86">
        <v>0.36</v>
      </c>
      <c r="M59" s="87">
        <v>0.5</v>
      </c>
      <c r="N59" s="87">
        <v>0.43</v>
      </c>
      <c r="O59" s="87">
        <v>0.39</v>
      </c>
      <c r="P59" s="87">
        <v>0.13</v>
      </c>
      <c r="Q59" s="88">
        <v>0.39</v>
      </c>
      <c r="R59" s="87">
        <v>0.32</v>
      </c>
      <c r="S59" s="87">
        <v>0.27</v>
      </c>
      <c r="T59" s="86">
        <v>0</v>
      </c>
    </row>
    <row r="60" spans="2:20" x14ac:dyDescent="0.25">
      <c r="B60" s="138"/>
      <c r="C60" s="138"/>
      <c r="D60" s="83">
        <v>0.5</v>
      </c>
      <c r="E60" s="84">
        <v>0.76</v>
      </c>
      <c r="F60" s="84">
        <v>0.87</v>
      </c>
      <c r="G60" s="84">
        <v>0.87</v>
      </c>
      <c r="H60" s="84">
        <v>0.74</v>
      </c>
      <c r="I60" s="85">
        <v>0.72</v>
      </c>
      <c r="J60" s="84">
        <v>0.71</v>
      </c>
      <c r="K60" s="84">
        <v>0.7</v>
      </c>
      <c r="L60" s="83">
        <v>0.51</v>
      </c>
      <c r="M60" s="84">
        <v>0.57999999999999996</v>
      </c>
      <c r="N60" s="84">
        <v>0.56000000000000005</v>
      </c>
      <c r="O60" s="84">
        <v>0.54</v>
      </c>
      <c r="P60" s="84">
        <v>0.24</v>
      </c>
      <c r="Q60" s="85">
        <v>0.49</v>
      </c>
      <c r="R60" s="84">
        <v>0.46</v>
      </c>
      <c r="S60" s="84">
        <v>0.43</v>
      </c>
      <c r="T60" s="83">
        <v>0</v>
      </c>
    </row>
    <row r="61" spans="2:20" x14ac:dyDescent="0.25">
      <c r="B61" s="138"/>
      <c r="C61" s="138"/>
      <c r="D61" s="83">
        <v>1.25</v>
      </c>
      <c r="E61" s="84">
        <v>0.79</v>
      </c>
      <c r="F61" s="84">
        <v>0.85</v>
      </c>
      <c r="G61" s="84">
        <v>0.92</v>
      </c>
      <c r="H61" s="84">
        <v>0.87</v>
      </c>
      <c r="I61" s="85">
        <v>0.75</v>
      </c>
      <c r="J61" s="84">
        <v>0.73</v>
      </c>
      <c r="K61" s="84">
        <v>0.76</v>
      </c>
      <c r="L61" s="83">
        <v>0.72</v>
      </c>
      <c r="M61" s="84">
        <v>0.63</v>
      </c>
      <c r="N61" s="84">
        <v>0.62</v>
      </c>
      <c r="O61" s="84">
        <v>0.61</v>
      </c>
      <c r="P61" s="84">
        <v>0.45</v>
      </c>
      <c r="Q61" s="85">
        <v>0.54</v>
      </c>
      <c r="R61" s="84">
        <v>0.52</v>
      </c>
      <c r="S61" s="84">
        <v>0.5</v>
      </c>
      <c r="T61" s="83">
        <v>0</v>
      </c>
    </row>
    <row r="62" spans="2:20" x14ac:dyDescent="0.25">
      <c r="B62" s="138"/>
      <c r="C62" s="138"/>
      <c r="D62" s="83">
        <v>2.5</v>
      </c>
      <c r="E62" s="84">
        <v>0.87</v>
      </c>
      <c r="F62" s="84">
        <v>0.91</v>
      </c>
      <c r="G62" s="84">
        <v>1</v>
      </c>
      <c r="H62" s="84">
        <v>0.99</v>
      </c>
      <c r="I62" s="85">
        <v>0.84</v>
      </c>
      <c r="J62" s="84">
        <v>0.85</v>
      </c>
      <c r="K62" s="84">
        <v>0.9</v>
      </c>
      <c r="L62" s="83">
        <v>0.98</v>
      </c>
      <c r="M62" s="84">
        <v>0.74</v>
      </c>
      <c r="N62" s="84">
        <v>0.78</v>
      </c>
      <c r="O62" s="84">
        <v>0.8</v>
      </c>
      <c r="P62" s="84">
        <v>0.8</v>
      </c>
      <c r="Q62" s="85">
        <v>0.67</v>
      </c>
      <c r="R62" s="84">
        <v>0.7</v>
      </c>
      <c r="S62" s="84">
        <v>0.71</v>
      </c>
      <c r="T62" s="83">
        <v>0</v>
      </c>
    </row>
    <row r="63" spans="2:20" x14ac:dyDescent="0.25">
      <c r="B63" s="138"/>
      <c r="C63" s="138"/>
      <c r="D63" s="83">
        <v>5</v>
      </c>
      <c r="E63" s="84">
        <v>0.97</v>
      </c>
      <c r="F63" s="84">
        <v>1</v>
      </c>
      <c r="G63" s="84">
        <v>1</v>
      </c>
      <c r="H63" s="84">
        <v>1</v>
      </c>
      <c r="I63" s="85">
        <v>0.95</v>
      </c>
      <c r="J63" s="84">
        <v>1</v>
      </c>
      <c r="K63" s="84">
        <v>1</v>
      </c>
      <c r="L63" s="83">
        <v>1</v>
      </c>
      <c r="M63" s="84">
        <v>0.9</v>
      </c>
      <c r="N63" s="84">
        <v>1</v>
      </c>
      <c r="O63" s="84">
        <v>1</v>
      </c>
      <c r="P63" s="84">
        <v>1</v>
      </c>
      <c r="Q63" s="85">
        <v>0.85</v>
      </c>
      <c r="R63" s="84">
        <v>0.94</v>
      </c>
      <c r="S63" s="84">
        <v>0.98</v>
      </c>
      <c r="T63" s="83">
        <v>0</v>
      </c>
    </row>
    <row r="64" spans="2:20" ht="15.75" thickBot="1" x14ac:dyDescent="0.3">
      <c r="B64" s="138"/>
      <c r="C64" s="139"/>
      <c r="D64" s="89">
        <v>10</v>
      </c>
      <c r="E64" s="90">
        <v>1</v>
      </c>
      <c r="F64" s="90">
        <v>1</v>
      </c>
      <c r="G64" s="90">
        <v>1</v>
      </c>
      <c r="H64" s="90">
        <v>1</v>
      </c>
      <c r="I64" s="91">
        <v>1</v>
      </c>
      <c r="J64" s="90">
        <v>1</v>
      </c>
      <c r="K64" s="90">
        <v>1</v>
      </c>
      <c r="L64" s="89">
        <v>1</v>
      </c>
      <c r="M64" s="90">
        <v>1</v>
      </c>
      <c r="N64" s="90">
        <v>1</v>
      </c>
      <c r="O64" s="90">
        <v>1</v>
      </c>
      <c r="P64" s="90">
        <v>1</v>
      </c>
      <c r="Q64" s="91">
        <v>1</v>
      </c>
      <c r="R64" s="90">
        <v>1</v>
      </c>
      <c r="S64" s="90">
        <v>1</v>
      </c>
      <c r="T64" s="89">
        <v>0</v>
      </c>
    </row>
    <row r="65" spans="2:20" x14ac:dyDescent="0.25">
      <c r="B65" s="138"/>
      <c r="C65" s="137">
        <v>1</v>
      </c>
      <c r="D65" s="83">
        <v>0</v>
      </c>
      <c r="E65" s="84">
        <v>0.79</v>
      </c>
      <c r="F65" s="84">
        <v>0.75</v>
      </c>
      <c r="G65" s="84">
        <v>0.73</v>
      </c>
      <c r="H65" s="84">
        <v>0.67</v>
      </c>
      <c r="I65" s="85">
        <v>0.63</v>
      </c>
      <c r="J65" s="84">
        <v>0.53</v>
      </c>
      <c r="K65" s="84">
        <v>0.49</v>
      </c>
      <c r="L65" s="83">
        <v>0.41</v>
      </c>
      <c r="M65" s="84">
        <v>0.55000000000000004</v>
      </c>
      <c r="N65" s="84">
        <v>0.41</v>
      </c>
      <c r="O65" s="84">
        <v>0.35</v>
      </c>
      <c r="P65" s="84">
        <v>0.24</v>
      </c>
      <c r="Q65" s="85">
        <v>0.48</v>
      </c>
      <c r="R65" s="84">
        <v>0.33</v>
      </c>
      <c r="S65" s="84">
        <v>0.26</v>
      </c>
      <c r="T65" s="83">
        <v>0</v>
      </c>
    </row>
    <row r="66" spans="2:20" x14ac:dyDescent="0.25">
      <c r="B66" s="138"/>
      <c r="C66" s="138"/>
      <c r="D66" s="83">
        <v>0.5</v>
      </c>
      <c r="E66" s="84">
        <v>0.78</v>
      </c>
      <c r="F66" s="84">
        <v>0.87</v>
      </c>
      <c r="G66" s="84">
        <v>0.89</v>
      </c>
      <c r="H66" s="84">
        <v>0.74</v>
      </c>
      <c r="I66" s="85">
        <v>0.75</v>
      </c>
      <c r="J66" s="84">
        <v>0.74</v>
      </c>
      <c r="K66" s="84">
        <v>0.74</v>
      </c>
      <c r="L66" s="83">
        <v>0.51</v>
      </c>
      <c r="M66" s="84">
        <v>0.64</v>
      </c>
      <c r="N66" s="84">
        <v>0.62</v>
      </c>
      <c r="O66" s="84">
        <v>0.6</v>
      </c>
      <c r="P66" s="84">
        <v>0.35</v>
      </c>
      <c r="Q66" s="85">
        <v>0.59</v>
      </c>
      <c r="R66" s="84">
        <v>0.56000000000000005</v>
      </c>
      <c r="S66" s="84">
        <v>0.54</v>
      </c>
      <c r="T66" s="83">
        <v>0</v>
      </c>
    </row>
    <row r="67" spans="2:20" x14ac:dyDescent="0.25">
      <c r="B67" s="138"/>
      <c r="C67" s="138"/>
      <c r="D67" s="83">
        <v>1.25</v>
      </c>
      <c r="E67" s="84">
        <v>0.81</v>
      </c>
      <c r="F67" s="84">
        <v>0.9</v>
      </c>
      <c r="G67" s="84">
        <v>0.91</v>
      </c>
      <c r="H67" s="84">
        <v>0.88</v>
      </c>
      <c r="I67" s="85">
        <v>0.78</v>
      </c>
      <c r="J67" s="84">
        <v>0.78</v>
      </c>
      <c r="K67" s="84">
        <v>0.78</v>
      </c>
      <c r="L67" s="83">
        <v>0.72</v>
      </c>
      <c r="M67" s="84">
        <v>0.68</v>
      </c>
      <c r="N67" s="84">
        <v>0.67</v>
      </c>
      <c r="O67" s="84">
        <v>0.66</v>
      </c>
      <c r="P67" s="84">
        <v>0.57999999999999996</v>
      </c>
      <c r="Q67" s="85">
        <v>0.64</v>
      </c>
      <c r="R67" s="84">
        <v>0.62</v>
      </c>
      <c r="S67" s="84">
        <v>0.61</v>
      </c>
      <c r="T67" s="83">
        <v>0</v>
      </c>
    </row>
    <row r="68" spans="2:20" x14ac:dyDescent="0.25">
      <c r="B68" s="138"/>
      <c r="C68" s="138"/>
      <c r="D68" s="83">
        <v>2.5</v>
      </c>
      <c r="E68" s="84">
        <v>0.88</v>
      </c>
      <c r="F68" s="84">
        <v>0.99</v>
      </c>
      <c r="G68" s="84">
        <v>1</v>
      </c>
      <c r="H68" s="84">
        <v>0.96</v>
      </c>
      <c r="I68" s="85">
        <v>0.85</v>
      </c>
      <c r="J68" s="84">
        <v>0.9</v>
      </c>
      <c r="K68" s="84">
        <v>0.92</v>
      </c>
      <c r="L68" s="83">
        <v>0.95</v>
      </c>
      <c r="M68" s="84">
        <v>0.78</v>
      </c>
      <c r="N68" s="84">
        <v>0.81</v>
      </c>
      <c r="O68" s="84">
        <v>0.84</v>
      </c>
      <c r="P68" s="84">
        <v>0.88</v>
      </c>
      <c r="Q68" s="85">
        <v>0.75</v>
      </c>
      <c r="R68" s="84">
        <v>0.78</v>
      </c>
      <c r="S68" s="84">
        <v>0.8</v>
      </c>
      <c r="T68" s="83">
        <v>0</v>
      </c>
    </row>
    <row r="69" spans="2:20" x14ac:dyDescent="0.25">
      <c r="B69" s="138"/>
      <c r="C69" s="138"/>
      <c r="D69" s="83">
        <v>5</v>
      </c>
      <c r="E69" s="84">
        <v>0.97</v>
      </c>
      <c r="F69" s="84">
        <v>1</v>
      </c>
      <c r="G69" s="84">
        <v>1</v>
      </c>
      <c r="H69" s="84">
        <v>1</v>
      </c>
      <c r="I69" s="85">
        <v>0.96</v>
      </c>
      <c r="J69" s="84">
        <v>1</v>
      </c>
      <c r="K69" s="84">
        <v>1</v>
      </c>
      <c r="L69" s="83">
        <v>1</v>
      </c>
      <c r="M69" s="84">
        <v>0.92</v>
      </c>
      <c r="N69" s="84">
        <v>1</v>
      </c>
      <c r="O69" s="84">
        <v>1</v>
      </c>
      <c r="P69" s="84">
        <v>1</v>
      </c>
      <c r="Q69" s="85">
        <v>0.89</v>
      </c>
      <c r="R69" s="84">
        <v>0.98</v>
      </c>
      <c r="S69" s="84">
        <v>1</v>
      </c>
      <c r="T69" s="83">
        <v>0</v>
      </c>
    </row>
    <row r="70" spans="2:20" ht="15.75" thickBot="1" x14ac:dyDescent="0.3">
      <c r="B70" s="138"/>
      <c r="C70" s="140"/>
      <c r="D70" s="83">
        <v>10</v>
      </c>
      <c r="E70" s="84">
        <v>1</v>
      </c>
      <c r="F70" s="84">
        <v>1</v>
      </c>
      <c r="G70" s="84">
        <v>1</v>
      </c>
      <c r="H70" s="84">
        <v>1</v>
      </c>
      <c r="I70" s="85">
        <v>1</v>
      </c>
      <c r="J70" s="84">
        <v>1</v>
      </c>
      <c r="K70" s="84">
        <v>1</v>
      </c>
      <c r="L70" s="83">
        <v>1</v>
      </c>
      <c r="M70" s="84">
        <v>1</v>
      </c>
      <c r="N70" s="84">
        <v>1</v>
      </c>
      <c r="O70" s="84">
        <v>1</v>
      </c>
      <c r="P70" s="84">
        <v>1</v>
      </c>
      <c r="Q70" s="85">
        <v>1</v>
      </c>
      <c r="R70" s="84">
        <v>1</v>
      </c>
      <c r="S70" s="84">
        <v>1</v>
      </c>
      <c r="T70" s="83">
        <v>0</v>
      </c>
    </row>
    <row r="71" spans="2:20" x14ac:dyDescent="0.25">
      <c r="B71" s="138"/>
      <c r="C71" s="141">
        <v>2</v>
      </c>
      <c r="D71" s="86">
        <v>0</v>
      </c>
      <c r="E71" s="87">
        <v>0.88</v>
      </c>
      <c r="F71" s="87">
        <v>0.88</v>
      </c>
      <c r="G71" s="87">
        <v>0.87</v>
      </c>
      <c r="H71" s="87">
        <v>0.65</v>
      </c>
      <c r="I71" s="88">
        <v>0.87</v>
      </c>
      <c r="J71" s="87">
        <v>0.85</v>
      </c>
      <c r="K71" s="87">
        <v>0.83</v>
      </c>
      <c r="L71" s="86">
        <v>0.48</v>
      </c>
      <c r="M71" s="87">
        <v>0.85</v>
      </c>
      <c r="N71" s="87">
        <v>0.82</v>
      </c>
      <c r="O71" s="87">
        <v>0.8</v>
      </c>
      <c r="P71" s="87">
        <v>0.38</v>
      </c>
      <c r="Q71" s="88">
        <v>0.83</v>
      </c>
      <c r="R71" s="87">
        <v>0.8</v>
      </c>
      <c r="S71" s="87">
        <v>0.76</v>
      </c>
      <c r="T71" s="86">
        <v>0</v>
      </c>
    </row>
    <row r="72" spans="2:20" x14ac:dyDescent="0.25">
      <c r="B72" s="138"/>
      <c r="C72" s="138"/>
      <c r="D72" s="83">
        <v>0.5</v>
      </c>
      <c r="E72" s="84">
        <v>0.89</v>
      </c>
      <c r="F72" s="84">
        <v>0.91</v>
      </c>
      <c r="G72" s="84">
        <v>0.91</v>
      </c>
      <c r="H72" s="84">
        <v>0.75</v>
      </c>
      <c r="I72" s="85">
        <v>0.89</v>
      </c>
      <c r="J72" s="84">
        <v>0.89</v>
      </c>
      <c r="K72" s="84">
        <v>0.87</v>
      </c>
      <c r="L72" s="83">
        <v>0.57999999999999996</v>
      </c>
      <c r="M72" s="84">
        <v>0.88</v>
      </c>
      <c r="N72" s="84">
        <v>0.86</v>
      </c>
      <c r="O72" s="84">
        <v>0.84</v>
      </c>
      <c r="P72" s="84">
        <v>0.51</v>
      </c>
      <c r="Q72" s="85">
        <v>0.87</v>
      </c>
      <c r="R72" s="84">
        <v>0.85</v>
      </c>
      <c r="S72" s="84">
        <v>0.82</v>
      </c>
      <c r="T72" s="83">
        <v>0</v>
      </c>
    </row>
    <row r="73" spans="2:20" x14ac:dyDescent="0.25">
      <c r="B73" s="138"/>
      <c r="C73" s="138"/>
      <c r="D73" s="83">
        <v>1.25</v>
      </c>
      <c r="E73" s="84">
        <v>0.9</v>
      </c>
      <c r="F73" s="84">
        <v>0.92</v>
      </c>
      <c r="G73" s="84">
        <v>0.93</v>
      </c>
      <c r="H73" s="84">
        <v>0.88</v>
      </c>
      <c r="I73" s="85">
        <v>0.9</v>
      </c>
      <c r="J73" s="84">
        <v>0.9</v>
      </c>
      <c r="K73" s="84">
        <v>0.9</v>
      </c>
      <c r="L73" s="83">
        <v>0.75</v>
      </c>
      <c r="M73" s="84">
        <v>0.89</v>
      </c>
      <c r="N73" s="84">
        <v>0.87</v>
      </c>
      <c r="O73" s="84">
        <v>0.87</v>
      </c>
      <c r="P73" s="84">
        <v>0.7</v>
      </c>
      <c r="Q73" s="85">
        <v>0.89</v>
      </c>
      <c r="R73" s="84">
        <v>0.87</v>
      </c>
      <c r="S73" s="84">
        <v>0.86</v>
      </c>
      <c r="T73" s="83">
        <v>0</v>
      </c>
    </row>
    <row r="74" spans="2:20" x14ac:dyDescent="0.25">
      <c r="B74" s="138"/>
      <c r="C74" s="138"/>
      <c r="D74" s="83">
        <v>2.5</v>
      </c>
      <c r="E74" s="84">
        <v>0.97</v>
      </c>
      <c r="F74" s="84">
        <v>1</v>
      </c>
      <c r="G74" s="84">
        <v>1</v>
      </c>
      <c r="H74" s="84">
        <v>1</v>
      </c>
      <c r="I74" s="85">
        <v>0.96</v>
      </c>
      <c r="J74" s="84">
        <v>0.97</v>
      </c>
      <c r="K74" s="84">
        <v>0.98</v>
      </c>
      <c r="L74" s="83">
        <v>0.98</v>
      </c>
      <c r="M74" s="84">
        <v>0.92</v>
      </c>
      <c r="N74" s="84">
        <v>0.94</v>
      </c>
      <c r="O74" s="84">
        <v>0.96</v>
      </c>
      <c r="P74" s="84">
        <v>0.95</v>
      </c>
      <c r="Q74" s="85">
        <v>0.91</v>
      </c>
      <c r="R74" s="84">
        <v>0.92</v>
      </c>
      <c r="S74" s="84">
        <v>0.94</v>
      </c>
      <c r="T74" s="83">
        <v>0</v>
      </c>
    </row>
    <row r="75" spans="2:20" x14ac:dyDescent="0.25">
      <c r="B75" s="138"/>
      <c r="C75" s="138"/>
      <c r="D75" s="83">
        <v>5</v>
      </c>
      <c r="E75" s="84">
        <v>1</v>
      </c>
      <c r="F75" s="84">
        <v>1</v>
      </c>
      <c r="G75" s="84">
        <v>1</v>
      </c>
      <c r="H75" s="84">
        <v>1</v>
      </c>
      <c r="I75" s="85">
        <v>1</v>
      </c>
      <c r="J75" s="84">
        <v>1</v>
      </c>
      <c r="K75" s="84">
        <v>1</v>
      </c>
      <c r="L75" s="83">
        <v>1</v>
      </c>
      <c r="M75" s="84">
        <v>1</v>
      </c>
      <c r="N75" s="84">
        <v>1</v>
      </c>
      <c r="O75" s="84">
        <v>1</v>
      </c>
      <c r="P75" s="84">
        <v>1</v>
      </c>
      <c r="Q75" s="85">
        <v>1</v>
      </c>
      <c r="R75" s="84">
        <v>1</v>
      </c>
      <c r="S75" s="84">
        <v>1</v>
      </c>
      <c r="T75" s="83">
        <v>0</v>
      </c>
    </row>
    <row r="76" spans="2:20" ht="15.75" thickBot="1" x14ac:dyDescent="0.3">
      <c r="B76" s="139"/>
      <c r="C76" s="139"/>
      <c r="D76" s="89">
        <v>10</v>
      </c>
      <c r="E76" s="90">
        <v>1</v>
      </c>
      <c r="F76" s="90">
        <v>1</v>
      </c>
      <c r="G76" s="90">
        <v>1</v>
      </c>
      <c r="H76" s="90">
        <v>1</v>
      </c>
      <c r="I76" s="91">
        <v>1</v>
      </c>
      <c r="J76" s="90">
        <v>1</v>
      </c>
      <c r="K76" s="90">
        <v>1</v>
      </c>
      <c r="L76" s="89">
        <v>1</v>
      </c>
      <c r="M76" s="90">
        <v>1</v>
      </c>
      <c r="N76" s="90">
        <v>1</v>
      </c>
      <c r="O76" s="90">
        <v>1</v>
      </c>
      <c r="P76" s="90">
        <v>1</v>
      </c>
      <c r="Q76" s="91">
        <v>1</v>
      </c>
      <c r="R76" s="90">
        <v>1</v>
      </c>
      <c r="S76" s="90">
        <v>1</v>
      </c>
      <c r="T76" s="89">
        <v>0</v>
      </c>
    </row>
    <row r="77" spans="2:20" x14ac:dyDescent="0.25">
      <c r="B77" s="137">
        <v>40</v>
      </c>
      <c r="C77" s="137">
        <v>0.2</v>
      </c>
      <c r="D77" s="83">
        <v>0</v>
      </c>
      <c r="E77" s="84">
        <v>0.69</v>
      </c>
      <c r="F77" s="84">
        <v>0.69</v>
      </c>
      <c r="G77" s="84">
        <v>0.69</v>
      </c>
      <c r="H77" s="84">
        <v>0.78</v>
      </c>
      <c r="I77" s="85">
        <v>0.51</v>
      </c>
      <c r="J77" s="84">
        <v>0.48</v>
      </c>
      <c r="K77" s="84">
        <v>0.47</v>
      </c>
      <c r="L77" s="83">
        <v>0.37</v>
      </c>
      <c r="M77" s="84">
        <v>0.37</v>
      </c>
      <c r="N77" s="84">
        <v>0.33</v>
      </c>
      <c r="O77" s="84">
        <v>0.3</v>
      </c>
      <c r="P77" s="84">
        <v>0.16</v>
      </c>
      <c r="Q77" s="85">
        <v>0.27</v>
      </c>
      <c r="R77" s="84">
        <v>0.23</v>
      </c>
      <c r="S77" s="84">
        <v>0.2</v>
      </c>
      <c r="T77" s="83">
        <v>0.05</v>
      </c>
    </row>
    <row r="78" spans="2:20" x14ac:dyDescent="0.25">
      <c r="B78" s="138"/>
      <c r="C78" s="138"/>
      <c r="D78" s="83">
        <v>0.5</v>
      </c>
      <c r="E78" s="84">
        <v>0.65</v>
      </c>
      <c r="F78" s="84">
        <v>0.73</v>
      </c>
      <c r="G78" s="84">
        <v>0.71</v>
      </c>
      <c r="H78" s="84">
        <v>0.74</v>
      </c>
      <c r="I78" s="85">
        <v>0.6</v>
      </c>
      <c r="J78" s="84">
        <v>0.55000000000000004</v>
      </c>
      <c r="K78" s="84">
        <v>0.53</v>
      </c>
      <c r="L78" s="83">
        <v>0.38</v>
      </c>
      <c r="M78" s="84">
        <v>0.64</v>
      </c>
      <c r="N78" s="84">
        <v>0.38</v>
      </c>
      <c r="O78" s="84">
        <v>0.35</v>
      </c>
      <c r="P78" s="84">
        <v>0.25</v>
      </c>
      <c r="Q78" s="85">
        <v>0.34</v>
      </c>
      <c r="R78" s="84">
        <v>0.28999999999999998</v>
      </c>
      <c r="S78" s="84">
        <v>0.25</v>
      </c>
      <c r="T78" s="83">
        <v>0.13</v>
      </c>
    </row>
    <row r="79" spans="2:20" x14ac:dyDescent="0.25">
      <c r="B79" s="138"/>
      <c r="C79" s="138"/>
      <c r="D79" s="83">
        <v>1.25</v>
      </c>
      <c r="E79" s="84">
        <v>0.68</v>
      </c>
      <c r="F79" s="84">
        <v>0.77</v>
      </c>
      <c r="G79" s="84">
        <v>0.75</v>
      </c>
      <c r="H79" s="84">
        <v>0.86</v>
      </c>
      <c r="I79" s="85">
        <v>0.63</v>
      </c>
      <c r="J79" s="84">
        <v>0.6</v>
      </c>
      <c r="K79" s="84">
        <v>0.57999999999999996</v>
      </c>
      <c r="L79" s="83">
        <v>0.55000000000000004</v>
      </c>
      <c r="M79" s="84">
        <v>0.74</v>
      </c>
      <c r="N79" s="84">
        <v>0.44</v>
      </c>
      <c r="O79" s="84">
        <v>0.42</v>
      </c>
      <c r="P79" s="84">
        <v>0.39</v>
      </c>
      <c r="Q79" s="85">
        <v>0.39</v>
      </c>
      <c r="R79" s="84">
        <v>0.34</v>
      </c>
      <c r="S79" s="84">
        <v>0.31</v>
      </c>
      <c r="T79" s="83">
        <v>0.25</v>
      </c>
    </row>
    <row r="80" spans="2:20" x14ac:dyDescent="0.25">
      <c r="B80" s="138"/>
      <c r="C80" s="138"/>
      <c r="D80" s="83">
        <v>2.5</v>
      </c>
      <c r="E80" s="84">
        <v>0.72</v>
      </c>
      <c r="F80" s="84">
        <v>0.83</v>
      </c>
      <c r="G80" s="84">
        <v>0.84</v>
      </c>
      <c r="H80" s="84">
        <v>1</v>
      </c>
      <c r="I80" s="85">
        <v>0.68</v>
      </c>
      <c r="J80" s="84">
        <v>0.68</v>
      </c>
      <c r="K80" s="84">
        <v>0.68</v>
      </c>
      <c r="L80" s="83">
        <v>0.76</v>
      </c>
      <c r="M80" s="84">
        <v>0.87</v>
      </c>
      <c r="N80" s="84">
        <v>0.53</v>
      </c>
      <c r="O80" s="84">
        <v>0.53</v>
      </c>
      <c r="P80" s="84">
        <v>0.62</v>
      </c>
      <c r="Q80" s="85">
        <v>0.45</v>
      </c>
      <c r="R80" s="84">
        <v>0.43</v>
      </c>
      <c r="S80" s="84">
        <v>0.41</v>
      </c>
      <c r="T80" s="83">
        <v>0.48</v>
      </c>
    </row>
    <row r="81" spans="2:20" x14ac:dyDescent="0.25">
      <c r="B81" s="138"/>
      <c r="C81" s="138"/>
      <c r="D81" s="83">
        <v>5</v>
      </c>
      <c r="E81" s="84">
        <v>0.8</v>
      </c>
      <c r="F81" s="84">
        <v>0.93</v>
      </c>
      <c r="G81" s="84">
        <v>0.95</v>
      </c>
      <c r="H81" s="84">
        <v>1</v>
      </c>
      <c r="I81" s="85">
        <v>0.76</v>
      </c>
      <c r="J81" s="84">
        <v>0.82</v>
      </c>
      <c r="K81" s="84">
        <v>0.85</v>
      </c>
      <c r="L81" s="83">
        <v>1</v>
      </c>
      <c r="M81" s="84">
        <v>1</v>
      </c>
      <c r="N81" s="84">
        <v>0.72</v>
      </c>
      <c r="O81" s="84">
        <v>0.76</v>
      </c>
      <c r="P81" s="84">
        <v>1</v>
      </c>
      <c r="Q81" s="85">
        <v>0.56999999999999995</v>
      </c>
      <c r="R81" s="84">
        <v>0.61</v>
      </c>
      <c r="S81" s="84">
        <v>0.63</v>
      </c>
      <c r="T81" s="83">
        <v>0.94</v>
      </c>
    </row>
    <row r="82" spans="2:20" ht="15.75" thickBot="1" x14ac:dyDescent="0.3">
      <c r="B82" s="138"/>
      <c r="C82" s="140"/>
      <c r="D82" s="83">
        <v>10</v>
      </c>
      <c r="E82" s="84">
        <v>0.94</v>
      </c>
      <c r="F82" s="84">
        <v>1</v>
      </c>
      <c r="G82" s="84">
        <v>1</v>
      </c>
      <c r="H82" s="84">
        <v>1</v>
      </c>
      <c r="I82" s="85">
        <v>0.91</v>
      </c>
      <c r="J82" s="84">
        <v>1</v>
      </c>
      <c r="K82" s="84">
        <v>1</v>
      </c>
      <c r="L82" s="83">
        <v>1</v>
      </c>
      <c r="M82" s="84">
        <v>1</v>
      </c>
      <c r="N82" s="84">
        <v>1</v>
      </c>
      <c r="O82" s="84">
        <v>1</v>
      </c>
      <c r="P82" s="84">
        <v>1</v>
      </c>
      <c r="Q82" s="85">
        <v>0.76</v>
      </c>
      <c r="R82" s="84">
        <v>0.93</v>
      </c>
      <c r="S82" s="84">
        <v>1</v>
      </c>
      <c r="T82" s="83">
        <v>1</v>
      </c>
    </row>
    <row r="83" spans="2:20" x14ac:dyDescent="0.25">
      <c r="B83" s="138"/>
      <c r="C83" s="141">
        <v>0.5</v>
      </c>
      <c r="D83" s="86">
        <v>0</v>
      </c>
      <c r="E83" s="87">
        <v>0.67</v>
      </c>
      <c r="F83" s="87">
        <v>0.69</v>
      </c>
      <c r="G83" s="87">
        <v>0.67</v>
      </c>
      <c r="H83" s="87">
        <v>0.69</v>
      </c>
      <c r="I83" s="88">
        <v>0.5</v>
      </c>
      <c r="J83" s="87">
        <v>0.45</v>
      </c>
      <c r="K83" s="87">
        <v>0.43</v>
      </c>
      <c r="L83" s="86">
        <v>0.35</v>
      </c>
      <c r="M83" s="87">
        <v>0.36</v>
      </c>
      <c r="N83" s="87">
        <v>0.3</v>
      </c>
      <c r="O83" s="87">
        <v>0.26</v>
      </c>
      <c r="P83" s="87">
        <v>0.17</v>
      </c>
      <c r="Q83" s="88">
        <v>0.27</v>
      </c>
      <c r="R83" s="87">
        <v>0.2</v>
      </c>
      <c r="S83" s="87">
        <v>0.17</v>
      </c>
      <c r="T83" s="86">
        <v>7.0000000000000007E-2</v>
      </c>
    </row>
    <row r="84" spans="2:20" x14ac:dyDescent="0.25">
      <c r="B84" s="138"/>
      <c r="C84" s="138"/>
      <c r="D84" s="83">
        <v>0.5</v>
      </c>
      <c r="E84" s="84">
        <v>0.68</v>
      </c>
      <c r="F84" s="84">
        <v>0.81</v>
      </c>
      <c r="G84" s="84">
        <v>0.81</v>
      </c>
      <c r="H84" s="84">
        <v>0.73</v>
      </c>
      <c r="I84" s="85">
        <v>0.63</v>
      </c>
      <c r="J84" s="84">
        <v>0.62</v>
      </c>
      <c r="K84" s="84">
        <v>0.61</v>
      </c>
      <c r="L84" s="83">
        <v>0.46</v>
      </c>
      <c r="M84" s="84">
        <v>0.47</v>
      </c>
      <c r="N84" s="84">
        <v>0.44</v>
      </c>
      <c r="O84" s="84">
        <v>0.41</v>
      </c>
      <c r="P84" s="84">
        <v>0.25</v>
      </c>
      <c r="Q84" s="85">
        <v>0.39</v>
      </c>
      <c r="R84" s="84">
        <v>0.35</v>
      </c>
      <c r="S84" s="84">
        <v>0.32</v>
      </c>
      <c r="T84" s="83">
        <v>0.09</v>
      </c>
    </row>
    <row r="85" spans="2:20" x14ac:dyDescent="0.25">
      <c r="B85" s="138"/>
      <c r="C85" s="138"/>
      <c r="D85" s="83">
        <v>1.25</v>
      </c>
      <c r="E85" s="84">
        <v>0.7</v>
      </c>
      <c r="F85" s="84">
        <v>0.82</v>
      </c>
      <c r="G85" s="84">
        <v>0.84</v>
      </c>
      <c r="H85" s="84">
        <v>0.85</v>
      </c>
      <c r="I85" s="85">
        <v>0.65</v>
      </c>
      <c r="J85" s="84">
        <v>0.65</v>
      </c>
      <c r="K85" s="84">
        <v>0.66</v>
      </c>
      <c r="L85" s="83">
        <v>0.6</v>
      </c>
      <c r="M85" s="84">
        <v>0.51</v>
      </c>
      <c r="N85" s="84">
        <v>0.49</v>
      </c>
      <c r="O85" s="84">
        <v>0.47</v>
      </c>
      <c r="P85" s="84">
        <v>0.4</v>
      </c>
      <c r="Q85" s="85">
        <v>0.43</v>
      </c>
      <c r="R85" s="84">
        <v>0.41</v>
      </c>
      <c r="S85" s="84">
        <v>0.39</v>
      </c>
      <c r="T85" s="83">
        <v>0.18</v>
      </c>
    </row>
    <row r="86" spans="2:20" x14ac:dyDescent="0.25">
      <c r="B86" s="138"/>
      <c r="C86" s="138"/>
      <c r="D86" s="83">
        <v>2.5</v>
      </c>
      <c r="E86" s="84">
        <v>0.76</v>
      </c>
      <c r="F86" s="84">
        <v>0.92</v>
      </c>
      <c r="G86" s="84">
        <v>0.96</v>
      </c>
      <c r="H86" s="84">
        <v>1</v>
      </c>
      <c r="I86" s="85">
        <v>0.72</v>
      </c>
      <c r="J86" s="84">
        <v>0.77</v>
      </c>
      <c r="K86" s="84">
        <v>0.8</v>
      </c>
      <c r="L86" s="83">
        <v>0.81</v>
      </c>
      <c r="M86" s="84">
        <v>0.59</v>
      </c>
      <c r="N86" s="84">
        <v>0.62</v>
      </c>
      <c r="O86" s="84">
        <v>0.63</v>
      </c>
      <c r="P86" s="84">
        <v>0.6</v>
      </c>
      <c r="Q86" s="85">
        <v>0.54</v>
      </c>
      <c r="R86" s="84">
        <v>0.56000000000000005</v>
      </c>
      <c r="S86" s="84">
        <v>0.56000000000000005</v>
      </c>
      <c r="T86" s="83">
        <v>0.37</v>
      </c>
    </row>
    <row r="87" spans="2:20" x14ac:dyDescent="0.25">
      <c r="B87" s="138"/>
      <c r="C87" s="138"/>
      <c r="D87" s="83">
        <v>5</v>
      </c>
      <c r="E87" s="84">
        <v>0.84</v>
      </c>
      <c r="F87" s="84">
        <v>1</v>
      </c>
      <c r="G87" s="84">
        <v>1</v>
      </c>
      <c r="H87" s="84">
        <v>1</v>
      </c>
      <c r="I87" s="85">
        <v>0.81</v>
      </c>
      <c r="J87" s="84">
        <v>0.91</v>
      </c>
      <c r="K87" s="84">
        <v>0.94</v>
      </c>
      <c r="L87" s="83">
        <v>1</v>
      </c>
      <c r="M87" s="84">
        <v>0.71</v>
      </c>
      <c r="N87" s="84">
        <v>0.82</v>
      </c>
      <c r="O87" s="84">
        <v>0.88</v>
      </c>
      <c r="P87" s="84">
        <v>1</v>
      </c>
      <c r="Q87" s="85">
        <v>0.67</v>
      </c>
      <c r="R87" s="84">
        <v>0.77</v>
      </c>
      <c r="S87" s="84">
        <v>0.83</v>
      </c>
      <c r="T87" s="83">
        <v>0.84</v>
      </c>
    </row>
    <row r="88" spans="2:20" ht="15.75" thickBot="1" x14ac:dyDescent="0.3">
      <c r="B88" s="138"/>
      <c r="C88" s="139"/>
      <c r="D88" s="89">
        <v>10</v>
      </c>
      <c r="E88" s="90">
        <v>0.96</v>
      </c>
      <c r="F88" s="90">
        <v>1</v>
      </c>
      <c r="G88" s="90">
        <v>1</v>
      </c>
      <c r="H88" s="90">
        <v>1</v>
      </c>
      <c r="I88" s="91">
        <v>0.94</v>
      </c>
      <c r="J88" s="90">
        <v>1</v>
      </c>
      <c r="K88" s="90">
        <v>1</v>
      </c>
      <c r="L88" s="89">
        <v>1</v>
      </c>
      <c r="M88" s="90">
        <v>0.89</v>
      </c>
      <c r="N88" s="90">
        <v>1</v>
      </c>
      <c r="O88" s="90">
        <v>1</v>
      </c>
      <c r="P88" s="90">
        <v>1</v>
      </c>
      <c r="Q88" s="91">
        <v>0.86</v>
      </c>
      <c r="R88" s="90">
        <v>1</v>
      </c>
      <c r="S88" s="90">
        <v>1</v>
      </c>
      <c r="T88" s="89">
        <v>1</v>
      </c>
    </row>
    <row r="89" spans="2:20" x14ac:dyDescent="0.25">
      <c r="B89" s="138"/>
      <c r="C89" s="137">
        <v>1</v>
      </c>
      <c r="D89" s="83">
        <v>0</v>
      </c>
      <c r="E89" s="84">
        <v>0.69</v>
      </c>
      <c r="F89" s="84">
        <v>0.64</v>
      </c>
      <c r="G89" s="84">
        <v>0.62</v>
      </c>
      <c r="H89" s="84">
        <v>0.7</v>
      </c>
      <c r="I89" s="85">
        <v>0.63</v>
      </c>
      <c r="J89" s="84">
        <v>0.48</v>
      </c>
      <c r="K89" s="84">
        <v>0.43</v>
      </c>
      <c r="L89" s="83">
        <v>0.45</v>
      </c>
      <c r="M89" s="84">
        <v>0.57999999999999996</v>
      </c>
      <c r="N89" s="84">
        <v>0.39</v>
      </c>
      <c r="O89" s="84">
        <v>0.33</v>
      </c>
      <c r="P89" s="84">
        <v>0.32</v>
      </c>
      <c r="Q89" s="85">
        <v>0.54</v>
      </c>
      <c r="R89" s="84">
        <v>0.33</v>
      </c>
      <c r="S89" s="84">
        <v>0.27</v>
      </c>
      <c r="T89" s="83">
        <v>0.24</v>
      </c>
    </row>
    <row r="90" spans="2:20" x14ac:dyDescent="0.25">
      <c r="B90" s="138"/>
      <c r="C90" s="138"/>
      <c r="D90" s="83">
        <v>0.5</v>
      </c>
      <c r="E90" s="84">
        <v>0.77</v>
      </c>
      <c r="F90" s="84">
        <v>0.81</v>
      </c>
      <c r="G90" s="84">
        <v>0.82</v>
      </c>
      <c r="H90" s="84">
        <v>0.74</v>
      </c>
      <c r="I90" s="85">
        <v>0.75</v>
      </c>
      <c r="J90" s="84">
        <v>0.73</v>
      </c>
      <c r="K90" s="84">
        <v>0.72</v>
      </c>
      <c r="L90" s="83">
        <v>0.49</v>
      </c>
      <c r="M90" s="84">
        <v>0.71</v>
      </c>
      <c r="N90" s="84">
        <v>0.66</v>
      </c>
      <c r="O90" s="84">
        <v>0.62</v>
      </c>
      <c r="P90" s="84">
        <v>0.38</v>
      </c>
      <c r="Q90" s="85">
        <v>0.68</v>
      </c>
      <c r="R90" s="84">
        <v>0.62</v>
      </c>
      <c r="S90" s="84">
        <v>0.56999999999999995</v>
      </c>
      <c r="T90" s="83">
        <v>0.3</v>
      </c>
    </row>
    <row r="91" spans="2:20" x14ac:dyDescent="0.25">
      <c r="B91" s="138"/>
      <c r="C91" s="138"/>
      <c r="D91" s="83">
        <v>1.25</v>
      </c>
      <c r="E91" s="84">
        <v>0.78</v>
      </c>
      <c r="F91" s="84">
        <v>0.84</v>
      </c>
      <c r="G91" s="84">
        <v>0.85</v>
      </c>
      <c r="H91" s="84">
        <v>0.84</v>
      </c>
      <c r="I91" s="85">
        <v>0.77</v>
      </c>
      <c r="J91" s="84">
        <v>0.76</v>
      </c>
      <c r="K91" s="84">
        <v>0.75</v>
      </c>
      <c r="L91" s="83">
        <v>0.64</v>
      </c>
      <c r="M91" s="84">
        <v>0.73</v>
      </c>
      <c r="N91" s="84">
        <v>0.69</v>
      </c>
      <c r="O91" s="84">
        <v>0.66</v>
      </c>
      <c r="P91" s="84">
        <v>0.55000000000000004</v>
      </c>
      <c r="Q91" s="85">
        <v>0.71</v>
      </c>
      <c r="R91" s="84">
        <v>0.66</v>
      </c>
      <c r="S91" s="84">
        <v>0.63</v>
      </c>
      <c r="T91" s="83">
        <v>0.48</v>
      </c>
    </row>
    <row r="92" spans="2:20" x14ac:dyDescent="0.25">
      <c r="B92" s="138"/>
      <c r="C92" s="138"/>
      <c r="D92" s="83">
        <v>2.5</v>
      </c>
      <c r="E92" s="84">
        <v>0.83</v>
      </c>
      <c r="F92" s="84">
        <v>0.92</v>
      </c>
      <c r="G92" s="84">
        <v>0.95</v>
      </c>
      <c r="H92" s="84">
        <v>1</v>
      </c>
      <c r="I92" s="85">
        <v>0.81</v>
      </c>
      <c r="J92" s="84">
        <v>0.85</v>
      </c>
      <c r="K92" s="84">
        <v>0.87</v>
      </c>
      <c r="L92" s="83">
        <v>0.85</v>
      </c>
      <c r="M92" s="84">
        <v>0.76</v>
      </c>
      <c r="N92" s="84">
        <v>0.78</v>
      </c>
      <c r="O92" s="84">
        <v>0.79</v>
      </c>
      <c r="P92" s="84">
        <v>0.76</v>
      </c>
      <c r="Q92" s="85">
        <v>0.75</v>
      </c>
      <c r="R92" s="84">
        <v>0.76</v>
      </c>
      <c r="S92" s="84">
        <v>0.77</v>
      </c>
      <c r="T92" s="83">
        <v>0.72</v>
      </c>
    </row>
    <row r="93" spans="2:20" x14ac:dyDescent="0.25">
      <c r="B93" s="138"/>
      <c r="C93" s="138"/>
      <c r="D93" s="83">
        <v>5</v>
      </c>
      <c r="E93" s="84">
        <v>0.89</v>
      </c>
      <c r="F93" s="84">
        <v>1</v>
      </c>
      <c r="G93" s="84">
        <v>1</v>
      </c>
      <c r="H93" s="84">
        <v>1</v>
      </c>
      <c r="I93" s="85">
        <v>0.87</v>
      </c>
      <c r="J93" s="84">
        <v>0.95</v>
      </c>
      <c r="K93" s="84">
        <v>0.98</v>
      </c>
      <c r="L93" s="83">
        <v>1</v>
      </c>
      <c r="M93" s="84">
        <v>0.8</v>
      </c>
      <c r="N93" s="84">
        <v>0.9</v>
      </c>
      <c r="O93" s="84">
        <v>0.95</v>
      </c>
      <c r="P93" s="84">
        <v>1</v>
      </c>
      <c r="Q93" s="85">
        <v>0.8</v>
      </c>
      <c r="R93" s="84">
        <v>0.89</v>
      </c>
      <c r="S93" s="84">
        <v>0.94</v>
      </c>
      <c r="T93" s="83">
        <v>1</v>
      </c>
    </row>
    <row r="94" spans="2:20" ht="15.75" thickBot="1" x14ac:dyDescent="0.3">
      <c r="B94" s="138"/>
      <c r="C94" s="140"/>
      <c r="D94" s="83">
        <v>10</v>
      </c>
      <c r="E94" s="90">
        <v>0.98</v>
      </c>
      <c r="F94" s="90">
        <v>1</v>
      </c>
      <c r="G94" s="90">
        <v>1</v>
      </c>
      <c r="H94" s="90">
        <v>1</v>
      </c>
      <c r="I94" s="91">
        <v>0.97</v>
      </c>
      <c r="J94" s="90">
        <v>1</v>
      </c>
      <c r="K94" s="90">
        <v>1</v>
      </c>
      <c r="L94" s="89">
        <v>1</v>
      </c>
      <c r="M94" s="90">
        <v>0.94</v>
      </c>
      <c r="N94" s="90">
        <v>1</v>
      </c>
      <c r="O94" s="90">
        <v>1</v>
      </c>
      <c r="P94" s="90">
        <v>1</v>
      </c>
      <c r="Q94" s="91">
        <v>0.93</v>
      </c>
      <c r="R94" s="90">
        <v>1</v>
      </c>
      <c r="S94" s="90">
        <v>1</v>
      </c>
      <c r="T94" s="89">
        <v>1</v>
      </c>
    </row>
    <row r="95" spans="2:20" x14ac:dyDescent="0.25">
      <c r="B95" s="138"/>
      <c r="C95" s="141">
        <v>2</v>
      </c>
      <c r="D95" s="86">
        <v>0</v>
      </c>
      <c r="E95" s="84">
        <v>0.93</v>
      </c>
      <c r="F95" s="84">
        <v>0.92</v>
      </c>
      <c r="G95" s="84">
        <v>0.89</v>
      </c>
      <c r="H95" s="84">
        <v>0.45</v>
      </c>
      <c r="I95" s="85">
        <v>0.92</v>
      </c>
      <c r="J95" s="84">
        <v>0.9</v>
      </c>
      <c r="K95" s="84">
        <v>0.87</v>
      </c>
      <c r="L95" s="83">
        <v>0.6</v>
      </c>
      <c r="M95" s="84">
        <v>0.91</v>
      </c>
      <c r="N95" s="84">
        <v>0.88</v>
      </c>
      <c r="O95" s="84">
        <v>0.84</v>
      </c>
      <c r="P95" s="84">
        <v>0.53</v>
      </c>
      <c r="Q95" s="85">
        <v>0.89</v>
      </c>
      <c r="R95" s="84">
        <v>0.85</v>
      </c>
      <c r="S95" s="84">
        <v>0.81</v>
      </c>
      <c r="T95" s="83">
        <v>0.47</v>
      </c>
    </row>
    <row r="96" spans="2:20" x14ac:dyDescent="0.25">
      <c r="B96" s="138"/>
      <c r="C96" s="138"/>
      <c r="D96" s="83">
        <v>0.5</v>
      </c>
      <c r="E96" s="84">
        <v>0.93</v>
      </c>
      <c r="F96" s="84">
        <v>0.95</v>
      </c>
      <c r="G96" s="84">
        <v>0.93</v>
      </c>
      <c r="H96" s="84">
        <v>0.76</v>
      </c>
      <c r="I96" s="85">
        <v>0.93</v>
      </c>
      <c r="J96" s="84">
        <v>0.92</v>
      </c>
      <c r="K96" s="84">
        <v>0.9</v>
      </c>
      <c r="L96" s="83">
        <v>0.65</v>
      </c>
      <c r="M96" s="84">
        <v>0.92</v>
      </c>
      <c r="N96" s="84">
        <v>0.89</v>
      </c>
      <c r="O96" s="84">
        <v>0.87</v>
      </c>
      <c r="P96" s="84">
        <v>0.64</v>
      </c>
      <c r="Q96" s="85">
        <v>0.92</v>
      </c>
      <c r="R96" s="84">
        <v>0.89</v>
      </c>
      <c r="S96" s="84">
        <v>0.86</v>
      </c>
      <c r="T96" s="83">
        <v>0.6</v>
      </c>
    </row>
    <row r="97" spans="2:20" x14ac:dyDescent="0.25">
      <c r="B97" s="138"/>
      <c r="C97" s="138"/>
      <c r="D97" s="83">
        <v>1.25</v>
      </c>
      <c r="E97" s="84">
        <v>0.93</v>
      </c>
      <c r="F97" s="84">
        <v>0.95</v>
      </c>
      <c r="G97" s="84">
        <v>0.94</v>
      </c>
      <c r="H97" s="84">
        <v>0.86</v>
      </c>
      <c r="I97" s="85">
        <v>0.93</v>
      </c>
      <c r="J97" s="84">
        <v>0.93</v>
      </c>
      <c r="K97" s="84">
        <v>0.92</v>
      </c>
      <c r="L97" s="83">
        <v>0.78</v>
      </c>
      <c r="M97" s="84">
        <v>0.93</v>
      </c>
      <c r="N97" s="84">
        <v>0.91</v>
      </c>
      <c r="O97" s="84">
        <v>0.89</v>
      </c>
      <c r="P97" s="84">
        <v>0.74</v>
      </c>
      <c r="Q97" s="85">
        <v>0.93</v>
      </c>
      <c r="R97" s="84">
        <v>0.9</v>
      </c>
      <c r="S97" s="84">
        <v>0.88</v>
      </c>
      <c r="T97" s="83">
        <v>0.74</v>
      </c>
    </row>
    <row r="98" spans="2:20" x14ac:dyDescent="0.25">
      <c r="B98" s="138"/>
      <c r="C98" s="138"/>
      <c r="D98" s="83">
        <v>2.5</v>
      </c>
      <c r="E98" s="84">
        <v>0.94</v>
      </c>
      <c r="F98" s="84">
        <v>0.99</v>
      </c>
      <c r="G98" s="84">
        <v>1</v>
      </c>
      <c r="H98" s="84">
        <v>1</v>
      </c>
      <c r="I98" s="85">
        <v>0.94</v>
      </c>
      <c r="J98" s="84">
        <v>0.98</v>
      </c>
      <c r="K98" s="84">
        <v>0.98</v>
      </c>
      <c r="L98" s="83">
        <v>0.92</v>
      </c>
      <c r="M98" s="84">
        <v>0.94</v>
      </c>
      <c r="N98" s="84">
        <v>0.97</v>
      </c>
      <c r="O98" s="84">
        <v>0.97</v>
      </c>
      <c r="P98" s="84">
        <v>0.87</v>
      </c>
      <c r="Q98" s="85">
        <v>0.94</v>
      </c>
      <c r="R98" s="84">
        <v>0.96</v>
      </c>
      <c r="S98" s="84">
        <v>0.96</v>
      </c>
      <c r="T98" s="83">
        <v>0.88</v>
      </c>
    </row>
    <row r="99" spans="2:20" x14ac:dyDescent="0.25">
      <c r="B99" s="138"/>
      <c r="C99" s="138"/>
      <c r="D99" s="83">
        <v>5</v>
      </c>
      <c r="E99" s="84">
        <v>0.95</v>
      </c>
      <c r="F99" s="84">
        <v>1</v>
      </c>
      <c r="G99" s="84">
        <v>1</v>
      </c>
      <c r="H99" s="84">
        <v>1</v>
      </c>
      <c r="I99" s="85">
        <v>0.96</v>
      </c>
      <c r="J99" s="84">
        <v>1</v>
      </c>
      <c r="K99" s="84">
        <v>1</v>
      </c>
      <c r="L99" s="83">
        <v>1</v>
      </c>
      <c r="M99" s="84">
        <v>0.98</v>
      </c>
      <c r="N99" s="84">
        <v>1</v>
      </c>
      <c r="O99" s="84">
        <v>1</v>
      </c>
      <c r="P99" s="84">
        <v>1</v>
      </c>
      <c r="Q99" s="85">
        <v>0.96</v>
      </c>
      <c r="R99" s="84">
        <v>1</v>
      </c>
      <c r="S99" s="84">
        <v>1</v>
      </c>
      <c r="T99" s="83">
        <v>1</v>
      </c>
    </row>
    <row r="100" spans="2:20" ht="15.75" thickBot="1" x14ac:dyDescent="0.3">
      <c r="B100" s="139"/>
      <c r="C100" s="139"/>
      <c r="D100" s="89">
        <v>10</v>
      </c>
      <c r="E100" s="90">
        <v>1</v>
      </c>
      <c r="F100" s="90">
        <v>1</v>
      </c>
      <c r="G100" s="90">
        <v>1</v>
      </c>
      <c r="H100" s="90">
        <v>1</v>
      </c>
      <c r="I100" s="91">
        <v>1</v>
      </c>
      <c r="J100" s="90">
        <v>1</v>
      </c>
      <c r="K100" s="90">
        <v>1</v>
      </c>
      <c r="L100" s="89">
        <v>1</v>
      </c>
      <c r="M100" s="90">
        <v>1</v>
      </c>
      <c r="N100" s="90">
        <v>1</v>
      </c>
      <c r="O100" s="90">
        <v>1</v>
      </c>
      <c r="P100" s="90">
        <v>1</v>
      </c>
      <c r="Q100" s="91">
        <v>0.99</v>
      </c>
      <c r="R100" s="90">
        <v>1</v>
      </c>
      <c r="S100" s="90">
        <v>1</v>
      </c>
      <c r="T100" s="89">
        <v>1</v>
      </c>
    </row>
  </sheetData>
  <mergeCells count="29">
    <mergeCell ref="E3:H3"/>
    <mergeCell ref="I3:L3"/>
    <mergeCell ref="M3:P3"/>
    <mergeCell ref="Q3:T3"/>
    <mergeCell ref="B2:D2"/>
    <mergeCell ref="E2:H2"/>
    <mergeCell ref="I2:L2"/>
    <mergeCell ref="M2:P2"/>
    <mergeCell ref="Q2:T2"/>
    <mergeCell ref="B29:B52"/>
    <mergeCell ref="C29:C34"/>
    <mergeCell ref="C35:C40"/>
    <mergeCell ref="C41:C46"/>
    <mergeCell ref="C47:C52"/>
    <mergeCell ref="B5:B28"/>
    <mergeCell ref="C5:C10"/>
    <mergeCell ref="C11:C16"/>
    <mergeCell ref="C17:C22"/>
    <mergeCell ref="C23:C28"/>
    <mergeCell ref="B77:B100"/>
    <mergeCell ref="C77:C82"/>
    <mergeCell ref="C83:C88"/>
    <mergeCell ref="C89:C94"/>
    <mergeCell ref="C95:C100"/>
    <mergeCell ref="B53:B76"/>
    <mergeCell ref="C53:C58"/>
    <mergeCell ref="C59:C64"/>
    <mergeCell ref="C65:C70"/>
    <mergeCell ref="C71:C7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40"/>
  <sheetViews>
    <sheetView workbookViewId="0">
      <selection activeCell="U31" sqref="U31"/>
    </sheetView>
  </sheetViews>
  <sheetFormatPr defaultRowHeight="15" x14ac:dyDescent="0.25"/>
  <sheetData>
    <row r="1" spans="2:20" ht="15.75" thickBot="1" x14ac:dyDescent="0.3"/>
    <row r="2" spans="2:20" ht="15.75" thickBot="1" x14ac:dyDescent="0.3">
      <c r="B2" s="158"/>
      <c r="C2" s="159"/>
      <c r="D2" s="160"/>
      <c r="E2" s="145" t="s">
        <v>58</v>
      </c>
      <c r="F2" s="146"/>
      <c r="G2" s="146"/>
      <c r="H2" s="147"/>
      <c r="I2" s="148" t="s">
        <v>59</v>
      </c>
      <c r="J2" s="146"/>
      <c r="K2" s="146"/>
      <c r="L2" s="149"/>
      <c r="M2" s="145" t="s">
        <v>60</v>
      </c>
      <c r="N2" s="146"/>
      <c r="O2" s="146"/>
      <c r="P2" s="147"/>
      <c r="Q2" s="148" t="s">
        <v>61</v>
      </c>
      <c r="R2" s="146"/>
      <c r="S2" s="146"/>
      <c r="T2" s="147"/>
    </row>
    <row r="3" spans="2:20" ht="15.75" thickBot="1" x14ac:dyDescent="0.3">
      <c r="B3" s="97"/>
      <c r="C3" s="98"/>
      <c r="D3" s="98"/>
      <c r="E3" s="145" t="s">
        <v>0</v>
      </c>
      <c r="F3" s="146"/>
      <c r="G3" s="146"/>
      <c r="H3" s="147"/>
      <c r="I3" s="148" t="s">
        <v>0</v>
      </c>
      <c r="J3" s="146"/>
      <c r="K3" s="146"/>
      <c r="L3" s="149"/>
      <c r="M3" s="145" t="s">
        <v>0</v>
      </c>
      <c r="N3" s="146"/>
      <c r="O3" s="146"/>
      <c r="P3" s="147"/>
      <c r="Q3" s="148" t="s">
        <v>0</v>
      </c>
      <c r="R3" s="146"/>
      <c r="S3" s="146"/>
      <c r="T3" s="147"/>
    </row>
    <row r="4" spans="2:20" ht="15.75" thickBot="1" x14ac:dyDescent="0.3">
      <c r="B4" s="92" t="s">
        <v>62</v>
      </c>
      <c r="C4" s="93" t="s">
        <v>2</v>
      </c>
      <c r="D4" s="95" t="s">
        <v>3</v>
      </c>
      <c r="E4" s="96">
        <v>0</v>
      </c>
      <c r="F4" s="95">
        <v>2</v>
      </c>
      <c r="G4" s="95">
        <v>4</v>
      </c>
      <c r="H4" s="94" t="s">
        <v>4</v>
      </c>
      <c r="I4" s="95">
        <v>0</v>
      </c>
      <c r="J4" s="95">
        <v>2</v>
      </c>
      <c r="K4" s="95">
        <v>4</v>
      </c>
      <c r="L4" s="95" t="s">
        <v>4</v>
      </c>
      <c r="M4" s="96">
        <v>0</v>
      </c>
      <c r="N4" s="95">
        <v>2</v>
      </c>
      <c r="O4" s="95">
        <v>4</v>
      </c>
      <c r="P4" s="94" t="s">
        <v>4</v>
      </c>
      <c r="Q4" s="95">
        <v>0</v>
      </c>
      <c r="R4" s="95">
        <v>2</v>
      </c>
      <c r="S4" s="95">
        <v>4</v>
      </c>
      <c r="T4" s="94" t="s">
        <v>4</v>
      </c>
    </row>
    <row r="5" spans="2:20" x14ac:dyDescent="0.25">
      <c r="B5" s="156">
        <v>0</v>
      </c>
      <c r="C5" s="99">
        <v>0.1</v>
      </c>
      <c r="D5" s="157" t="s">
        <v>5</v>
      </c>
      <c r="E5" s="85">
        <v>0.89</v>
      </c>
      <c r="F5" s="84">
        <v>0.89</v>
      </c>
      <c r="G5" s="84">
        <v>0.88</v>
      </c>
      <c r="H5" s="83">
        <v>0</v>
      </c>
      <c r="I5" s="84">
        <v>0.89</v>
      </c>
      <c r="J5" s="84">
        <v>0.88</v>
      </c>
      <c r="K5" s="84">
        <v>0.87</v>
      </c>
      <c r="L5" s="84">
        <v>0</v>
      </c>
      <c r="M5" s="85">
        <v>0.85</v>
      </c>
      <c r="N5" s="84">
        <v>0.84</v>
      </c>
      <c r="O5" s="84">
        <v>0.83</v>
      </c>
      <c r="P5" s="83">
        <v>0</v>
      </c>
      <c r="Q5" s="84">
        <v>0.77</v>
      </c>
      <c r="R5" s="84">
        <v>0.76</v>
      </c>
      <c r="S5" s="84">
        <v>0.74</v>
      </c>
      <c r="T5" s="83">
        <v>0</v>
      </c>
    </row>
    <row r="6" spans="2:20" x14ac:dyDescent="0.25">
      <c r="B6" s="151"/>
      <c r="C6" s="99">
        <v>0.2</v>
      </c>
      <c r="D6" s="154"/>
      <c r="E6" s="85">
        <v>0.89</v>
      </c>
      <c r="F6" s="84">
        <v>0.88</v>
      </c>
      <c r="G6" s="84">
        <v>0.88</v>
      </c>
      <c r="H6" s="83">
        <v>0</v>
      </c>
      <c r="I6" s="84">
        <v>0.89</v>
      </c>
      <c r="J6" s="84">
        <v>0.87</v>
      </c>
      <c r="K6" s="84">
        <v>0.86</v>
      </c>
      <c r="L6" s="84">
        <v>0</v>
      </c>
      <c r="M6" s="85">
        <v>0.82</v>
      </c>
      <c r="N6" s="84">
        <v>0.81</v>
      </c>
      <c r="O6" s="84">
        <v>0.78</v>
      </c>
      <c r="P6" s="83">
        <v>0</v>
      </c>
      <c r="Q6" s="84">
        <v>0.76</v>
      </c>
      <c r="R6" s="84">
        <v>0.73</v>
      </c>
      <c r="S6" s="84">
        <v>0.69</v>
      </c>
      <c r="T6" s="83">
        <v>0</v>
      </c>
    </row>
    <row r="7" spans="2:20" x14ac:dyDescent="0.25">
      <c r="B7" s="151"/>
      <c r="C7" s="99">
        <v>0.4</v>
      </c>
      <c r="D7" s="154"/>
      <c r="E7" s="85">
        <v>0.88</v>
      </c>
      <c r="F7" s="84">
        <v>0.87</v>
      </c>
      <c r="G7" s="84">
        <v>0.86</v>
      </c>
      <c r="H7" s="83">
        <v>0</v>
      </c>
      <c r="I7" s="84">
        <v>0.89</v>
      </c>
      <c r="J7" s="84">
        <v>0.86</v>
      </c>
      <c r="K7" s="84">
        <v>0.82</v>
      </c>
      <c r="L7" s="84">
        <v>0</v>
      </c>
      <c r="M7" s="85">
        <v>0.81</v>
      </c>
      <c r="N7" s="84">
        <v>0.77</v>
      </c>
      <c r="O7" s="84">
        <v>0.66</v>
      </c>
      <c r="P7" s="83">
        <v>0</v>
      </c>
      <c r="Q7" s="84">
        <v>0.74</v>
      </c>
      <c r="R7" s="84">
        <v>0.68</v>
      </c>
      <c r="S7" s="84">
        <v>0.53</v>
      </c>
      <c r="T7" s="83">
        <v>0</v>
      </c>
    </row>
    <row r="8" spans="2:20" x14ac:dyDescent="0.25">
      <c r="B8" s="151"/>
      <c r="C8" s="99">
        <v>0.6</v>
      </c>
      <c r="D8" s="154"/>
      <c r="E8" s="85">
        <v>0.89</v>
      </c>
      <c r="F8" s="84">
        <v>0.87</v>
      </c>
      <c r="G8" s="84">
        <v>0.84</v>
      </c>
      <c r="H8" s="83">
        <v>0</v>
      </c>
      <c r="I8" s="84">
        <v>0.88</v>
      </c>
      <c r="J8" s="84">
        <v>0.84</v>
      </c>
      <c r="K8" s="84">
        <v>0.71</v>
      </c>
      <c r="L8" s="84">
        <v>0</v>
      </c>
      <c r="M8" s="85">
        <v>0.81</v>
      </c>
      <c r="N8" s="84">
        <v>0.74</v>
      </c>
      <c r="O8" s="84">
        <v>0.53</v>
      </c>
      <c r="P8" s="83">
        <v>0</v>
      </c>
      <c r="Q8" s="84">
        <v>0.74</v>
      </c>
      <c r="R8" s="84">
        <v>0.64</v>
      </c>
      <c r="S8" s="84">
        <v>0.41</v>
      </c>
      <c r="T8" s="83">
        <v>0</v>
      </c>
    </row>
    <row r="9" spans="2:20" x14ac:dyDescent="0.25">
      <c r="B9" s="151"/>
      <c r="C9" s="99">
        <v>1</v>
      </c>
      <c r="D9" s="154"/>
      <c r="E9" s="85">
        <v>0.87</v>
      </c>
      <c r="F9" s="84">
        <v>0.84</v>
      </c>
      <c r="G9" s="84">
        <v>0.75</v>
      </c>
      <c r="H9" s="83">
        <v>0</v>
      </c>
      <c r="I9" s="84">
        <v>0.87</v>
      </c>
      <c r="J9" s="84">
        <v>0.79</v>
      </c>
      <c r="K9" s="84">
        <v>0.56000000000000005</v>
      </c>
      <c r="L9" s="84">
        <v>0</v>
      </c>
      <c r="M9" s="85">
        <v>0.8</v>
      </c>
      <c r="N9" s="84">
        <v>0.66</v>
      </c>
      <c r="O9" s="84">
        <v>0.42</v>
      </c>
      <c r="P9" s="83">
        <v>0</v>
      </c>
      <c r="Q9" s="84">
        <v>0.73</v>
      </c>
      <c r="R9" s="84">
        <v>0.56000000000000005</v>
      </c>
      <c r="S9" s="84">
        <v>0.33</v>
      </c>
      <c r="T9" s="83">
        <v>0</v>
      </c>
    </row>
    <row r="10" spans="2:20" x14ac:dyDescent="0.25">
      <c r="B10" s="151"/>
      <c r="C10" s="99">
        <v>1.5</v>
      </c>
      <c r="D10" s="154"/>
      <c r="E10" s="85">
        <v>0.87</v>
      </c>
      <c r="F10" s="84">
        <v>0.82</v>
      </c>
      <c r="G10" s="84">
        <v>0.62</v>
      </c>
      <c r="H10" s="83">
        <v>0</v>
      </c>
      <c r="I10" s="84">
        <v>0.87</v>
      </c>
      <c r="J10" s="84">
        <v>0.72</v>
      </c>
      <c r="K10" s="84">
        <v>0.47</v>
      </c>
      <c r="L10" s="84">
        <v>0</v>
      </c>
      <c r="M10" s="85">
        <v>0.8</v>
      </c>
      <c r="N10" s="84">
        <v>0.61</v>
      </c>
      <c r="O10" s="84">
        <v>0.37</v>
      </c>
      <c r="P10" s="83">
        <v>0</v>
      </c>
      <c r="Q10" s="84">
        <v>0.73</v>
      </c>
      <c r="R10" s="84">
        <v>0.54</v>
      </c>
      <c r="S10" s="84">
        <v>0.3</v>
      </c>
      <c r="T10" s="83">
        <v>0</v>
      </c>
    </row>
    <row r="11" spans="2:20" x14ac:dyDescent="0.25">
      <c r="B11" s="151"/>
      <c r="C11" s="99">
        <v>3</v>
      </c>
      <c r="D11" s="154"/>
      <c r="E11" s="85">
        <v>0.87</v>
      </c>
      <c r="F11" s="84">
        <v>0.73</v>
      </c>
      <c r="G11" s="84">
        <v>0.47</v>
      </c>
      <c r="H11" s="83">
        <v>0</v>
      </c>
      <c r="I11" s="84">
        <v>0.87</v>
      </c>
      <c r="J11" s="84">
        <v>0.67</v>
      </c>
      <c r="K11" s="84">
        <v>0.37</v>
      </c>
      <c r="L11" s="84">
        <v>0</v>
      </c>
      <c r="M11" s="85">
        <v>0.83</v>
      </c>
      <c r="N11" s="84">
        <v>0.62</v>
      </c>
      <c r="O11" s="84">
        <v>0.31</v>
      </c>
      <c r="P11" s="83">
        <v>0</v>
      </c>
      <c r="Q11" s="84">
        <v>0.8</v>
      </c>
      <c r="R11" s="84">
        <v>0.59</v>
      </c>
      <c r="S11" s="84">
        <v>0.28000000000000003</v>
      </c>
      <c r="T11" s="83">
        <v>0</v>
      </c>
    </row>
    <row r="12" spans="2:20" x14ac:dyDescent="0.25">
      <c r="B12" s="151"/>
      <c r="C12" s="99">
        <v>10</v>
      </c>
      <c r="D12" s="154"/>
      <c r="E12" s="85">
        <v>0.89</v>
      </c>
      <c r="F12" s="84">
        <v>0.63</v>
      </c>
      <c r="G12" s="84">
        <v>0.31</v>
      </c>
      <c r="H12" s="83">
        <v>0</v>
      </c>
      <c r="I12" s="84">
        <v>0.96</v>
      </c>
      <c r="J12" s="84">
        <v>0.65</v>
      </c>
      <c r="K12" s="84">
        <v>0.28000000000000003</v>
      </c>
      <c r="L12" s="84">
        <v>0</v>
      </c>
      <c r="M12" s="85">
        <v>0.96</v>
      </c>
      <c r="N12" s="84">
        <v>0.63</v>
      </c>
      <c r="O12" s="84">
        <v>0.26</v>
      </c>
      <c r="P12" s="83">
        <v>0</v>
      </c>
      <c r="Q12" s="84">
        <v>0.96</v>
      </c>
      <c r="R12" s="84">
        <v>0.62</v>
      </c>
      <c r="S12" s="84">
        <v>0.25</v>
      </c>
      <c r="T12" s="83">
        <v>0</v>
      </c>
    </row>
    <row r="13" spans="2:20" ht="15.75" thickBot="1" x14ac:dyDescent="0.3">
      <c r="B13" s="152"/>
      <c r="C13" s="93">
        <v>20</v>
      </c>
      <c r="D13" s="155"/>
      <c r="E13" s="91">
        <v>0.91</v>
      </c>
      <c r="F13" s="90">
        <v>0.61</v>
      </c>
      <c r="G13" s="90">
        <v>0.27</v>
      </c>
      <c r="H13" s="89">
        <v>0</v>
      </c>
      <c r="I13" s="90">
        <v>0.99</v>
      </c>
      <c r="J13" s="90">
        <v>0.64</v>
      </c>
      <c r="K13" s="90">
        <v>0.26</v>
      </c>
      <c r="L13" s="90">
        <v>0</v>
      </c>
      <c r="M13" s="91">
        <v>0.98</v>
      </c>
      <c r="N13" s="90">
        <v>0.63</v>
      </c>
      <c r="O13" s="90">
        <v>0.25</v>
      </c>
      <c r="P13" s="89">
        <v>0</v>
      </c>
      <c r="Q13" s="90">
        <v>0.98</v>
      </c>
      <c r="R13" s="90">
        <v>0.63</v>
      </c>
      <c r="S13" s="90">
        <v>0.25</v>
      </c>
      <c r="T13" s="89">
        <v>0</v>
      </c>
    </row>
    <row r="14" spans="2:20" x14ac:dyDescent="0.25">
      <c r="B14" s="150">
        <v>20</v>
      </c>
      <c r="C14" s="99">
        <v>0.1</v>
      </c>
      <c r="D14" s="153" t="s">
        <v>5</v>
      </c>
      <c r="E14" s="85">
        <v>0.91</v>
      </c>
      <c r="F14" s="84">
        <v>0.91</v>
      </c>
      <c r="G14" s="84">
        <v>0.91</v>
      </c>
      <c r="H14" s="83">
        <v>0.69</v>
      </c>
      <c r="I14" s="84">
        <v>0.8</v>
      </c>
      <c r="J14" s="84">
        <v>0.79</v>
      </c>
      <c r="K14" s="84">
        <v>0.79</v>
      </c>
      <c r="L14" s="84">
        <v>0.22</v>
      </c>
      <c r="M14" s="85">
        <v>0.64</v>
      </c>
      <c r="N14" s="84">
        <v>0.63</v>
      </c>
      <c r="O14" s="84">
        <v>0.61</v>
      </c>
      <c r="P14" s="83">
        <v>0</v>
      </c>
      <c r="Q14" s="84">
        <v>0.53</v>
      </c>
      <c r="R14" s="84">
        <v>0.52</v>
      </c>
      <c r="S14" s="84">
        <v>0.5</v>
      </c>
      <c r="T14" s="83">
        <v>0</v>
      </c>
    </row>
    <row r="15" spans="2:20" x14ac:dyDescent="0.25">
      <c r="B15" s="151"/>
      <c r="C15" s="99">
        <v>0.2</v>
      </c>
      <c r="D15" s="154"/>
      <c r="E15" s="85">
        <v>0.9</v>
      </c>
      <c r="F15" s="84">
        <v>0.89</v>
      </c>
      <c r="G15" s="84">
        <v>0.9</v>
      </c>
      <c r="H15" s="83">
        <v>0.68</v>
      </c>
      <c r="I15" s="84">
        <v>0.75</v>
      </c>
      <c r="J15" s="84">
        <v>0.73</v>
      </c>
      <c r="K15" s="84">
        <v>0.72</v>
      </c>
      <c r="L15" s="84">
        <v>0.21</v>
      </c>
      <c r="M15" s="85">
        <v>0.62</v>
      </c>
      <c r="N15" s="84">
        <v>0.59</v>
      </c>
      <c r="O15" s="84">
        <v>0.56000000000000005</v>
      </c>
      <c r="P15" s="83">
        <v>0</v>
      </c>
      <c r="Q15" s="84">
        <v>0.52</v>
      </c>
      <c r="R15" s="84">
        <v>0.49</v>
      </c>
      <c r="S15" s="84">
        <v>0.45</v>
      </c>
      <c r="T15" s="83">
        <v>0</v>
      </c>
    </row>
    <row r="16" spans="2:20" x14ac:dyDescent="0.25">
      <c r="B16" s="151"/>
      <c r="C16" s="99">
        <v>0.4</v>
      </c>
      <c r="D16" s="154"/>
      <c r="E16" s="85">
        <v>0.86</v>
      </c>
      <c r="F16" s="84">
        <v>0.86</v>
      </c>
      <c r="G16" s="84">
        <v>0.84</v>
      </c>
      <c r="H16" s="83">
        <v>0.63</v>
      </c>
      <c r="I16" s="84">
        <v>0.73</v>
      </c>
      <c r="J16" s="84">
        <v>0.7</v>
      </c>
      <c r="K16" s="84">
        <v>0.67</v>
      </c>
      <c r="L16" s="84">
        <v>0.22</v>
      </c>
      <c r="M16" s="85">
        <v>0.62</v>
      </c>
      <c r="N16" s="84">
        <v>0.56000000000000005</v>
      </c>
      <c r="O16" s="84">
        <v>0.51</v>
      </c>
      <c r="P16" s="83">
        <v>0</v>
      </c>
      <c r="Q16" s="84">
        <v>0.52</v>
      </c>
      <c r="R16" s="84">
        <v>0.45</v>
      </c>
      <c r="S16" s="84">
        <v>0.39</v>
      </c>
      <c r="T16" s="83">
        <v>0</v>
      </c>
    </row>
    <row r="17" spans="2:20" x14ac:dyDescent="0.25">
      <c r="B17" s="151"/>
      <c r="C17" s="99">
        <v>0.6</v>
      </c>
      <c r="D17" s="154"/>
      <c r="E17" s="85">
        <v>0.85</v>
      </c>
      <c r="F17" s="84">
        <v>0.84</v>
      </c>
      <c r="G17" s="84">
        <v>0.82</v>
      </c>
      <c r="H17" s="83">
        <v>0.57999999999999996</v>
      </c>
      <c r="I17" s="84">
        <v>0.73</v>
      </c>
      <c r="J17" s="84">
        <v>0.68</v>
      </c>
      <c r="K17" s="84">
        <v>0.63</v>
      </c>
      <c r="L17" s="84">
        <v>0.22</v>
      </c>
      <c r="M17" s="85">
        <v>0.61</v>
      </c>
      <c r="N17" s="84">
        <v>0.54</v>
      </c>
      <c r="O17" s="84">
        <v>0.47</v>
      </c>
      <c r="P17" s="83">
        <v>0</v>
      </c>
      <c r="Q17" s="84">
        <v>0.51</v>
      </c>
      <c r="R17" s="84">
        <v>0.41</v>
      </c>
      <c r="S17" s="84">
        <v>0.33</v>
      </c>
      <c r="T17" s="83">
        <v>0</v>
      </c>
    </row>
    <row r="18" spans="2:20" x14ac:dyDescent="0.25">
      <c r="B18" s="151"/>
      <c r="C18" s="99">
        <v>1</v>
      </c>
      <c r="D18" s="154"/>
      <c r="E18" s="85">
        <v>0.85</v>
      </c>
      <c r="F18" s="84">
        <v>0.82</v>
      </c>
      <c r="G18" s="84">
        <v>0.78</v>
      </c>
      <c r="H18" s="83">
        <v>0.57999999999999996</v>
      </c>
      <c r="I18" s="84">
        <v>0.72</v>
      </c>
      <c r="J18" s="84">
        <v>0.64</v>
      </c>
      <c r="K18" s="84">
        <v>0.57999999999999996</v>
      </c>
      <c r="L18" s="84">
        <v>0.26</v>
      </c>
      <c r="M18" s="85">
        <v>0.61</v>
      </c>
      <c r="N18" s="84">
        <v>0.5</v>
      </c>
      <c r="O18" s="84">
        <v>0.42</v>
      </c>
      <c r="P18" s="83">
        <v>0</v>
      </c>
      <c r="Q18" s="84">
        <v>0.52</v>
      </c>
      <c r="R18" s="84">
        <v>0.39</v>
      </c>
      <c r="S18" s="84">
        <v>0.3</v>
      </c>
      <c r="T18" s="83">
        <v>0</v>
      </c>
    </row>
    <row r="19" spans="2:20" x14ac:dyDescent="0.25">
      <c r="B19" s="151"/>
      <c r="C19" s="99">
        <v>1.5</v>
      </c>
      <c r="D19" s="154"/>
      <c r="E19" s="85">
        <v>0.86</v>
      </c>
      <c r="F19" s="84">
        <v>0.8</v>
      </c>
      <c r="G19" s="84">
        <v>0.75</v>
      </c>
      <c r="H19" s="83">
        <v>0.57999999999999996</v>
      </c>
      <c r="I19" s="84">
        <v>0.73</v>
      </c>
      <c r="J19" s="84">
        <v>0.62</v>
      </c>
      <c r="K19" s="84">
        <v>0.54</v>
      </c>
      <c r="L19" s="84">
        <v>0.31</v>
      </c>
      <c r="M19" s="85">
        <v>0.65</v>
      </c>
      <c r="N19" s="84">
        <v>0.5</v>
      </c>
      <c r="O19" s="84">
        <v>0.42</v>
      </c>
      <c r="P19" s="83">
        <v>0</v>
      </c>
      <c r="Q19" s="84">
        <v>0.6</v>
      </c>
      <c r="R19" s="84">
        <v>0.44</v>
      </c>
      <c r="S19" s="84">
        <v>0.34</v>
      </c>
      <c r="T19" s="83">
        <v>0</v>
      </c>
    </row>
    <row r="20" spans="2:20" x14ac:dyDescent="0.25">
      <c r="B20" s="151"/>
      <c r="C20" s="99">
        <v>3</v>
      </c>
      <c r="D20" s="154"/>
      <c r="E20" s="85">
        <v>0.9</v>
      </c>
      <c r="F20" s="84">
        <v>0.77</v>
      </c>
      <c r="G20" s="84">
        <v>0.72</v>
      </c>
      <c r="H20" s="83">
        <v>0.57999999999999996</v>
      </c>
      <c r="I20" s="84">
        <v>0.88</v>
      </c>
      <c r="J20" s="84">
        <v>0.66</v>
      </c>
      <c r="K20" s="84">
        <v>0.56000000000000005</v>
      </c>
      <c r="L20" s="84">
        <v>0.35</v>
      </c>
      <c r="M20" s="85">
        <v>0.86</v>
      </c>
      <c r="N20" s="84">
        <v>0.61</v>
      </c>
      <c r="O20" s="84">
        <v>0.51</v>
      </c>
      <c r="P20" s="83">
        <v>0</v>
      </c>
      <c r="Q20" s="84">
        <v>0.85</v>
      </c>
      <c r="R20" s="84">
        <v>0.56999999999999995</v>
      </c>
      <c r="S20" s="84">
        <v>0.46</v>
      </c>
      <c r="T20" s="83">
        <v>0</v>
      </c>
    </row>
    <row r="21" spans="2:20" x14ac:dyDescent="0.25">
      <c r="B21" s="151"/>
      <c r="C21" s="99">
        <v>10</v>
      </c>
      <c r="D21" s="154"/>
      <c r="E21" s="85">
        <v>0.96</v>
      </c>
      <c r="F21" s="84">
        <v>0.78</v>
      </c>
      <c r="G21" s="84">
        <v>0.73</v>
      </c>
      <c r="H21" s="83">
        <v>0.6</v>
      </c>
      <c r="I21" s="84">
        <v>0.95</v>
      </c>
      <c r="J21" s="84">
        <v>0.75</v>
      </c>
      <c r="K21" s="84">
        <v>0.7</v>
      </c>
      <c r="L21" s="84">
        <v>0.5</v>
      </c>
      <c r="M21" s="85">
        <v>0.95</v>
      </c>
      <c r="N21" s="84">
        <v>0.74</v>
      </c>
      <c r="O21" s="84">
        <v>0.68</v>
      </c>
      <c r="P21" s="83">
        <v>0</v>
      </c>
      <c r="Q21" s="84">
        <v>0.94</v>
      </c>
      <c r="R21" s="84">
        <v>0.72</v>
      </c>
      <c r="S21" s="84">
        <v>0.66</v>
      </c>
      <c r="T21" s="83">
        <v>0</v>
      </c>
    </row>
    <row r="22" spans="2:20" ht="15.75" thickBot="1" x14ac:dyDescent="0.3">
      <c r="B22" s="152"/>
      <c r="C22" s="93">
        <v>20</v>
      </c>
      <c r="D22" s="155"/>
      <c r="E22" s="91">
        <v>0.98</v>
      </c>
      <c r="F22" s="90">
        <v>0.8</v>
      </c>
      <c r="G22" s="90">
        <v>0.76</v>
      </c>
      <c r="H22" s="89">
        <v>0.75</v>
      </c>
      <c r="I22" s="90">
        <v>0.98</v>
      </c>
      <c r="J22" s="90">
        <v>0.79</v>
      </c>
      <c r="K22" s="90">
        <v>0.76</v>
      </c>
      <c r="L22" s="90">
        <v>0.75</v>
      </c>
      <c r="M22" s="91">
        <v>0.98</v>
      </c>
      <c r="N22" s="90">
        <v>0.78</v>
      </c>
      <c r="O22" s="90">
        <v>0.75</v>
      </c>
      <c r="P22" s="89">
        <v>0</v>
      </c>
      <c r="Q22" s="90">
        <v>0.98</v>
      </c>
      <c r="R22" s="90">
        <v>0.78</v>
      </c>
      <c r="S22" s="90">
        <v>0.75</v>
      </c>
      <c r="T22" s="89">
        <v>0</v>
      </c>
    </row>
    <row r="23" spans="2:20" x14ac:dyDescent="0.25">
      <c r="B23" s="150">
        <v>30</v>
      </c>
      <c r="C23" s="99">
        <v>0.1</v>
      </c>
      <c r="D23" s="153" t="s">
        <v>5</v>
      </c>
      <c r="E23" s="85">
        <v>0.93</v>
      </c>
      <c r="F23" s="84">
        <v>0.92</v>
      </c>
      <c r="G23" s="84">
        <v>0.91</v>
      </c>
      <c r="H23" s="83">
        <v>0.77</v>
      </c>
      <c r="I23" s="84">
        <v>0.65</v>
      </c>
      <c r="J23" s="84">
        <v>0.64</v>
      </c>
      <c r="K23" s="84">
        <v>0.63</v>
      </c>
      <c r="L23" s="84">
        <v>0.4</v>
      </c>
      <c r="M23" s="85">
        <v>0.51</v>
      </c>
      <c r="N23" s="84">
        <v>0.5</v>
      </c>
      <c r="O23" s="84">
        <v>0.48</v>
      </c>
      <c r="P23" s="83">
        <v>0.11</v>
      </c>
      <c r="Q23" s="84">
        <v>0.4</v>
      </c>
      <c r="R23" s="84">
        <v>0.37</v>
      </c>
      <c r="S23" s="84">
        <v>0.36</v>
      </c>
      <c r="T23" s="83">
        <v>0</v>
      </c>
    </row>
    <row r="24" spans="2:20" x14ac:dyDescent="0.25">
      <c r="B24" s="151"/>
      <c r="C24" s="99">
        <v>0.2</v>
      </c>
      <c r="D24" s="154"/>
      <c r="E24" s="85">
        <v>0.81</v>
      </c>
      <c r="F24" s="84">
        <v>0.82</v>
      </c>
      <c r="G24" s="84">
        <v>0.84</v>
      </c>
      <c r="H24" s="83">
        <v>0.76</v>
      </c>
      <c r="I24" s="84">
        <v>0.64</v>
      </c>
      <c r="J24" s="84">
        <v>0.61</v>
      </c>
      <c r="K24" s="84">
        <v>0.59</v>
      </c>
      <c r="L24" s="84">
        <v>0.39</v>
      </c>
      <c r="M24" s="85">
        <v>0.5</v>
      </c>
      <c r="N24" s="84">
        <v>0.47</v>
      </c>
      <c r="O24" s="84">
        <v>0.44</v>
      </c>
      <c r="P24" s="83">
        <v>0.11</v>
      </c>
      <c r="Q24" s="84">
        <v>0.39</v>
      </c>
      <c r="R24" s="84">
        <v>0.35</v>
      </c>
      <c r="S24" s="84">
        <v>0.32</v>
      </c>
      <c r="T24" s="83">
        <v>0</v>
      </c>
    </row>
    <row r="25" spans="2:20" x14ac:dyDescent="0.25">
      <c r="B25" s="151"/>
      <c r="C25" s="99">
        <v>0.4</v>
      </c>
      <c r="D25" s="154"/>
      <c r="E25" s="85">
        <v>0.79</v>
      </c>
      <c r="F25" s="84">
        <v>0.79</v>
      </c>
      <c r="G25" s="84">
        <v>0.78</v>
      </c>
      <c r="H25" s="83">
        <v>0.72</v>
      </c>
      <c r="I25" s="84">
        <v>0.63</v>
      </c>
      <c r="J25" s="84">
        <v>0.59</v>
      </c>
      <c r="K25" s="84">
        <v>0.55000000000000004</v>
      </c>
      <c r="L25" s="84">
        <v>0.37</v>
      </c>
      <c r="M25" s="85">
        <v>0.5</v>
      </c>
      <c r="N25" s="84">
        <v>0.43</v>
      </c>
      <c r="O25" s="84">
        <v>0.39</v>
      </c>
      <c r="P25" s="83">
        <v>0.13</v>
      </c>
      <c r="Q25" s="84">
        <v>0.39</v>
      </c>
      <c r="R25" s="84">
        <v>0.32</v>
      </c>
      <c r="S25" s="84">
        <v>0.27</v>
      </c>
      <c r="T25" s="83">
        <v>0</v>
      </c>
    </row>
    <row r="26" spans="2:20" x14ac:dyDescent="0.25">
      <c r="B26" s="151"/>
      <c r="C26" s="99">
        <v>0.6</v>
      </c>
      <c r="D26" s="154"/>
      <c r="E26" s="85">
        <v>0.78</v>
      </c>
      <c r="F26" s="84">
        <v>0.77</v>
      </c>
      <c r="G26" s="84">
        <v>0.75</v>
      </c>
      <c r="H26" s="83">
        <v>0.68</v>
      </c>
      <c r="I26" s="84">
        <v>0.62</v>
      </c>
      <c r="J26" s="84">
        <v>0.56000000000000005</v>
      </c>
      <c r="K26" s="84">
        <v>0.52</v>
      </c>
      <c r="L26" s="84">
        <v>0.36</v>
      </c>
      <c r="M26" s="85">
        <v>0.49</v>
      </c>
      <c r="N26" s="84">
        <v>0.41</v>
      </c>
      <c r="O26" s="84">
        <v>0.36</v>
      </c>
      <c r="P26" s="83">
        <v>0.14000000000000001</v>
      </c>
      <c r="Q26" s="84">
        <v>0.39</v>
      </c>
      <c r="R26" s="84">
        <v>0.3</v>
      </c>
      <c r="S26" s="84">
        <v>0.24</v>
      </c>
      <c r="T26" s="83">
        <v>0</v>
      </c>
    </row>
    <row r="27" spans="2:20" x14ac:dyDescent="0.25">
      <c r="B27" s="151"/>
      <c r="C27" s="99">
        <v>1</v>
      </c>
      <c r="D27" s="154"/>
      <c r="E27" s="85">
        <v>0.79</v>
      </c>
      <c r="F27" s="84">
        <v>0.75</v>
      </c>
      <c r="G27" s="84">
        <v>0.73</v>
      </c>
      <c r="H27" s="83">
        <v>0.67</v>
      </c>
      <c r="I27" s="84">
        <v>0.63</v>
      </c>
      <c r="J27" s="84">
        <v>0.53</v>
      </c>
      <c r="K27" s="84">
        <v>0.49</v>
      </c>
      <c r="L27" s="84">
        <v>0.41</v>
      </c>
      <c r="M27" s="85">
        <v>0.55000000000000004</v>
      </c>
      <c r="N27" s="84">
        <v>0.41</v>
      </c>
      <c r="O27" s="84">
        <v>0.35</v>
      </c>
      <c r="P27" s="83">
        <v>0.24</v>
      </c>
      <c r="Q27" s="84">
        <v>0.48</v>
      </c>
      <c r="R27" s="84">
        <v>0.33</v>
      </c>
      <c r="S27" s="84">
        <v>0.26</v>
      </c>
      <c r="T27" s="83">
        <v>0</v>
      </c>
    </row>
    <row r="28" spans="2:20" x14ac:dyDescent="0.25">
      <c r="B28" s="151"/>
      <c r="C28" s="99">
        <v>1.5</v>
      </c>
      <c r="D28" s="154"/>
      <c r="E28" s="85">
        <v>0.79</v>
      </c>
      <c r="F28" s="84">
        <v>0.73</v>
      </c>
      <c r="G28" s="84">
        <v>0.69</v>
      </c>
      <c r="H28" s="83">
        <v>0.66</v>
      </c>
      <c r="I28" s="84">
        <v>0.72</v>
      </c>
      <c r="J28" s="84">
        <v>0.56000000000000005</v>
      </c>
      <c r="K28" s="84">
        <v>0.5</v>
      </c>
      <c r="L28" s="84">
        <v>0.46</v>
      </c>
      <c r="M28" s="85">
        <v>0.68</v>
      </c>
      <c r="N28" s="84">
        <v>0.47</v>
      </c>
      <c r="O28" s="84">
        <v>0.39</v>
      </c>
      <c r="P28" s="83">
        <v>0.33</v>
      </c>
      <c r="Q28" s="84">
        <v>0.64</v>
      </c>
      <c r="R28" s="84">
        <v>0.41</v>
      </c>
      <c r="S28" s="84">
        <v>0.33</v>
      </c>
      <c r="T28" s="83">
        <v>0</v>
      </c>
    </row>
    <row r="29" spans="2:20" x14ac:dyDescent="0.25">
      <c r="B29" s="151"/>
      <c r="C29" s="99">
        <v>3</v>
      </c>
      <c r="D29" s="154"/>
      <c r="E29" s="85">
        <v>0.95</v>
      </c>
      <c r="F29" s="84">
        <v>0.74</v>
      </c>
      <c r="G29" s="84">
        <v>0.7</v>
      </c>
      <c r="H29" s="83">
        <v>0.65</v>
      </c>
      <c r="I29" s="84">
        <v>0.92</v>
      </c>
      <c r="J29" s="84">
        <v>0.66</v>
      </c>
      <c r="K29" s="84">
        <v>0.6</v>
      </c>
      <c r="L29" s="84">
        <v>0.51</v>
      </c>
      <c r="M29" s="85">
        <v>0.9</v>
      </c>
      <c r="N29" s="84">
        <v>0.62</v>
      </c>
      <c r="O29" s="84">
        <v>0.56999999999999995</v>
      </c>
      <c r="P29" s="83">
        <v>0.43</v>
      </c>
      <c r="Q29" s="84">
        <v>0.88</v>
      </c>
      <c r="R29" s="84">
        <v>0.59</v>
      </c>
      <c r="S29" s="84">
        <v>0.51</v>
      </c>
      <c r="T29" s="83">
        <v>0</v>
      </c>
    </row>
    <row r="30" spans="2:20" x14ac:dyDescent="0.25">
      <c r="B30" s="151"/>
      <c r="C30" s="99">
        <v>10</v>
      </c>
      <c r="D30" s="154"/>
      <c r="E30" s="85">
        <v>0.95</v>
      </c>
      <c r="F30" s="84">
        <v>0.83</v>
      </c>
      <c r="G30" s="84">
        <v>0.81</v>
      </c>
      <c r="H30" s="83">
        <v>0.71</v>
      </c>
      <c r="I30" s="84">
        <v>0.95</v>
      </c>
      <c r="J30" s="84">
        <v>0.82</v>
      </c>
      <c r="K30" s="84">
        <v>0.78</v>
      </c>
      <c r="L30" s="84">
        <v>0.63</v>
      </c>
      <c r="M30" s="85">
        <v>0.94</v>
      </c>
      <c r="N30" s="84">
        <v>0.8</v>
      </c>
      <c r="O30" s="84">
        <v>0.78</v>
      </c>
      <c r="P30" s="83">
        <v>0.6</v>
      </c>
      <c r="Q30" s="84">
        <v>0.94</v>
      </c>
      <c r="R30" s="84">
        <v>0.79</v>
      </c>
      <c r="S30" s="84">
        <v>0.77</v>
      </c>
      <c r="T30" s="83">
        <v>0</v>
      </c>
    </row>
    <row r="31" spans="2:20" ht="15.75" thickBot="1" x14ac:dyDescent="0.3">
      <c r="B31" s="152"/>
      <c r="C31" s="93">
        <v>20</v>
      </c>
      <c r="D31" s="155"/>
      <c r="E31" s="91">
        <v>0.98</v>
      </c>
      <c r="F31" s="90">
        <v>0.89</v>
      </c>
      <c r="G31" s="90">
        <v>0.87</v>
      </c>
      <c r="H31" s="89">
        <v>0.91</v>
      </c>
      <c r="I31" s="90">
        <v>0.98</v>
      </c>
      <c r="J31" s="90">
        <v>0.86</v>
      </c>
      <c r="K31" s="90">
        <v>0.85</v>
      </c>
      <c r="L31" s="90">
        <v>0.9</v>
      </c>
      <c r="M31" s="91">
        <v>0.98</v>
      </c>
      <c r="N31" s="90">
        <v>0.85</v>
      </c>
      <c r="O31" s="90">
        <v>0.84</v>
      </c>
      <c r="P31" s="89">
        <v>0.88</v>
      </c>
      <c r="Q31" s="90">
        <v>0.98</v>
      </c>
      <c r="R31" s="90">
        <v>0.87</v>
      </c>
      <c r="S31" s="90">
        <v>0.85</v>
      </c>
      <c r="T31" s="89">
        <v>0</v>
      </c>
    </row>
    <row r="32" spans="2:20" x14ac:dyDescent="0.25">
      <c r="B32" s="150">
        <v>40</v>
      </c>
      <c r="C32" s="99">
        <v>0.1</v>
      </c>
      <c r="D32" s="153" t="s">
        <v>5</v>
      </c>
      <c r="E32" s="85">
        <v>0.74</v>
      </c>
      <c r="F32" s="84">
        <v>0.77</v>
      </c>
      <c r="G32" s="84">
        <v>0.79</v>
      </c>
      <c r="H32" s="83">
        <v>0.8</v>
      </c>
      <c r="I32" s="84">
        <v>0.52</v>
      </c>
      <c r="J32" s="84">
        <v>0.51</v>
      </c>
      <c r="K32" s="84">
        <v>0.5</v>
      </c>
      <c r="L32" s="84">
        <v>0.38</v>
      </c>
      <c r="M32" s="85">
        <v>0.37</v>
      </c>
      <c r="N32" s="84">
        <v>0.36</v>
      </c>
      <c r="O32" s="84">
        <v>0.34</v>
      </c>
      <c r="P32" s="83">
        <v>0.17</v>
      </c>
      <c r="Q32" s="84">
        <v>0.28000000000000003</v>
      </c>
      <c r="R32" s="84">
        <v>0.26</v>
      </c>
      <c r="S32" s="84">
        <v>0.24</v>
      </c>
      <c r="T32" s="83">
        <v>0.05</v>
      </c>
    </row>
    <row r="33" spans="2:20" x14ac:dyDescent="0.25">
      <c r="B33" s="151"/>
      <c r="C33" s="99">
        <v>0.2</v>
      </c>
      <c r="D33" s="154"/>
      <c r="E33" s="85">
        <v>0.69</v>
      </c>
      <c r="F33" s="84">
        <v>0.69</v>
      </c>
      <c r="G33" s="84">
        <v>0.69</v>
      </c>
      <c r="H33" s="83">
        <v>0.78</v>
      </c>
      <c r="I33" s="84">
        <v>0.51</v>
      </c>
      <c r="J33" s="84">
        <v>0.48</v>
      </c>
      <c r="K33" s="84">
        <v>0.47</v>
      </c>
      <c r="L33" s="84">
        <v>0.37</v>
      </c>
      <c r="M33" s="85">
        <v>0.37</v>
      </c>
      <c r="N33" s="84">
        <v>0.33</v>
      </c>
      <c r="O33" s="84">
        <v>0.3</v>
      </c>
      <c r="P33" s="83">
        <v>0.16</v>
      </c>
      <c r="Q33" s="84">
        <v>0.27</v>
      </c>
      <c r="R33" s="84">
        <v>0.23</v>
      </c>
      <c r="S33" s="84">
        <v>0.2</v>
      </c>
      <c r="T33" s="83">
        <v>0.05</v>
      </c>
    </row>
    <row r="34" spans="2:20" x14ac:dyDescent="0.25">
      <c r="B34" s="151"/>
      <c r="C34" s="99">
        <v>0.4</v>
      </c>
      <c r="D34" s="154"/>
      <c r="E34" s="85">
        <v>0.67</v>
      </c>
      <c r="F34" s="84">
        <v>0.69</v>
      </c>
      <c r="G34" s="84">
        <v>0.67</v>
      </c>
      <c r="H34" s="83">
        <v>0.72</v>
      </c>
      <c r="I34" s="84">
        <v>0.5</v>
      </c>
      <c r="J34" s="84">
        <v>0.45</v>
      </c>
      <c r="K34" s="84">
        <v>0.43</v>
      </c>
      <c r="L34" s="84">
        <v>0.36</v>
      </c>
      <c r="M34" s="85">
        <v>0.36</v>
      </c>
      <c r="N34" s="84">
        <v>0.3</v>
      </c>
      <c r="O34" s="84">
        <v>0.26</v>
      </c>
      <c r="P34" s="83">
        <v>0.17</v>
      </c>
      <c r="Q34" s="84">
        <v>0.27</v>
      </c>
      <c r="R34" s="84">
        <v>0.2</v>
      </c>
      <c r="S34" s="84">
        <v>0.17</v>
      </c>
      <c r="T34" s="83">
        <v>0.06</v>
      </c>
    </row>
    <row r="35" spans="2:20" x14ac:dyDescent="0.25">
      <c r="B35" s="151"/>
      <c r="C35" s="99">
        <v>0.6</v>
      </c>
      <c r="D35" s="154"/>
      <c r="E35" s="85">
        <v>0.67</v>
      </c>
      <c r="F35" s="84">
        <v>0.67</v>
      </c>
      <c r="G35" s="84">
        <v>0.64</v>
      </c>
      <c r="H35" s="83">
        <v>0.66</v>
      </c>
      <c r="I35" s="84">
        <v>0.5</v>
      </c>
      <c r="J35" s="84">
        <v>0.43</v>
      </c>
      <c r="K35" s="84">
        <v>0.43</v>
      </c>
      <c r="L35" s="84">
        <v>0.34</v>
      </c>
      <c r="M35" s="85">
        <v>0.4</v>
      </c>
      <c r="N35" s="84">
        <v>0.34</v>
      </c>
      <c r="O35" s="84">
        <v>0.26</v>
      </c>
      <c r="P35" s="83">
        <v>0.17</v>
      </c>
      <c r="Q35" s="84">
        <v>0.32</v>
      </c>
      <c r="R35" s="84">
        <v>0.22</v>
      </c>
      <c r="S35" s="84">
        <v>0.18</v>
      </c>
      <c r="T35" s="83">
        <v>0.08</v>
      </c>
    </row>
    <row r="36" spans="2:20" x14ac:dyDescent="0.25">
      <c r="B36" s="151"/>
      <c r="C36" s="99">
        <v>1</v>
      </c>
      <c r="D36" s="154"/>
      <c r="E36" s="85">
        <v>0.69</v>
      </c>
      <c r="F36" s="84">
        <v>0.64</v>
      </c>
      <c r="G36" s="84">
        <v>0.62</v>
      </c>
      <c r="H36" s="83">
        <v>0.7</v>
      </c>
      <c r="I36" s="84">
        <v>0.63</v>
      </c>
      <c r="J36" s="84">
        <v>0.48</v>
      </c>
      <c r="K36" s="84">
        <v>0.43</v>
      </c>
      <c r="L36" s="84">
        <v>0.45</v>
      </c>
      <c r="M36" s="85">
        <v>0.57999999999999996</v>
      </c>
      <c r="N36" s="84">
        <v>0.39</v>
      </c>
      <c r="O36" s="84">
        <v>0.33</v>
      </c>
      <c r="P36" s="83">
        <v>0.32</v>
      </c>
      <c r="Q36" s="84">
        <v>0.54</v>
      </c>
      <c r="R36" s="84">
        <v>0.33</v>
      </c>
      <c r="S36" s="84">
        <v>0.27</v>
      </c>
      <c r="T36" s="83">
        <v>0.24</v>
      </c>
    </row>
    <row r="37" spans="2:20" x14ac:dyDescent="0.25">
      <c r="B37" s="151"/>
      <c r="C37" s="99">
        <v>1.5</v>
      </c>
      <c r="D37" s="154"/>
      <c r="E37" s="85">
        <v>0.76</v>
      </c>
      <c r="F37" s="84">
        <v>0.65</v>
      </c>
      <c r="G37" s="84">
        <v>0.61</v>
      </c>
      <c r="H37" s="83">
        <v>0.74</v>
      </c>
      <c r="I37" s="84">
        <v>0.74</v>
      </c>
      <c r="J37" s="84">
        <v>0.53</v>
      </c>
      <c r="K37" s="84">
        <v>0.48</v>
      </c>
      <c r="L37" s="84">
        <v>0.56000000000000005</v>
      </c>
      <c r="M37" s="85">
        <v>0.71</v>
      </c>
      <c r="N37" s="84">
        <v>0.47</v>
      </c>
      <c r="O37" s="84">
        <v>0.4</v>
      </c>
      <c r="P37" s="83">
        <v>0.47</v>
      </c>
      <c r="Q37" s="84">
        <v>0.68</v>
      </c>
      <c r="R37" s="84">
        <v>0.43</v>
      </c>
      <c r="S37" s="84">
        <v>0.36</v>
      </c>
      <c r="T37" s="83">
        <v>0.41</v>
      </c>
    </row>
    <row r="38" spans="2:20" x14ac:dyDescent="0.25">
      <c r="B38" s="151"/>
      <c r="C38" s="99">
        <v>3</v>
      </c>
      <c r="D38" s="154"/>
      <c r="E38" s="85">
        <v>0.95</v>
      </c>
      <c r="F38" s="84">
        <v>0.74</v>
      </c>
      <c r="G38" s="84">
        <v>0.71</v>
      </c>
      <c r="H38" s="83">
        <v>0.77</v>
      </c>
      <c r="I38" s="84">
        <v>0.94</v>
      </c>
      <c r="J38" s="84">
        <v>0.68</v>
      </c>
      <c r="K38" s="84">
        <v>0.65</v>
      </c>
      <c r="L38" s="84">
        <v>0.66</v>
      </c>
      <c r="M38" s="85">
        <v>0.91</v>
      </c>
      <c r="N38" s="84">
        <v>0.67</v>
      </c>
      <c r="O38" s="84">
        <v>0.62</v>
      </c>
      <c r="P38" s="83">
        <v>0.62</v>
      </c>
      <c r="Q38" s="84">
        <v>0.92</v>
      </c>
      <c r="R38" s="84">
        <v>0.67</v>
      </c>
      <c r="S38" s="84">
        <v>0.59</v>
      </c>
      <c r="T38" s="83">
        <v>0.56999999999999995</v>
      </c>
    </row>
    <row r="39" spans="2:20" x14ac:dyDescent="0.25">
      <c r="B39" s="151"/>
      <c r="C39" s="99">
        <v>10</v>
      </c>
      <c r="D39" s="154"/>
      <c r="E39" s="85">
        <v>0.98</v>
      </c>
      <c r="F39" s="84">
        <v>0.86</v>
      </c>
      <c r="G39" s="84">
        <v>0.84</v>
      </c>
      <c r="H39" s="83">
        <v>0.81</v>
      </c>
      <c r="I39" s="84">
        <v>0.98</v>
      </c>
      <c r="J39" s="84">
        <v>0.86</v>
      </c>
      <c r="K39" s="84">
        <v>0.84</v>
      </c>
      <c r="L39" s="84">
        <v>0.76</v>
      </c>
      <c r="M39" s="85">
        <v>0.94</v>
      </c>
      <c r="N39" s="84">
        <v>0.85</v>
      </c>
      <c r="O39" s="84">
        <v>0.83</v>
      </c>
      <c r="P39" s="83">
        <v>0.74</v>
      </c>
      <c r="Q39" s="84">
        <v>0.95</v>
      </c>
      <c r="R39" s="84">
        <v>0.86</v>
      </c>
      <c r="S39" s="84">
        <v>0.84</v>
      </c>
      <c r="T39" s="83">
        <v>0.72</v>
      </c>
    </row>
    <row r="40" spans="2:20" ht="15.75" thickBot="1" x14ac:dyDescent="0.3">
      <c r="B40" s="152"/>
      <c r="C40" s="93">
        <v>20</v>
      </c>
      <c r="D40" s="155"/>
      <c r="E40" s="91">
        <v>0.98</v>
      </c>
      <c r="F40" s="90">
        <v>0.89</v>
      </c>
      <c r="G40" s="90">
        <v>0.89</v>
      </c>
      <c r="H40" s="89">
        <v>1</v>
      </c>
      <c r="I40" s="90">
        <v>0.98</v>
      </c>
      <c r="J40" s="90">
        <v>0.91</v>
      </c>
      <c r="K40" s="90">
        <v>0.9</v>
      </c>
      <c r="L40" s="90">
        <v>1</v>
      </c>
      <c r="M40" s="91">
        <v>0.98</v>
      </c>
      <c r="N40" s="90">
        <v>0.91</v>
      </c>
      <c r="O40" s="90">
        <v>0.9</v>
      </c>
      <c r="P40" s="89">
        <v>1</v>
      </c>
      <c r="Q40" s="90">
        <v>0.98</v>
      </c>
      <c r="R40" s="90">
        <v>0.92</v>
      </c>
      <c r="S40" s="90">
        <v>0.91</v>
      </c>
      <c r="T40" s="89">
        <v>1</v>
      </c>
    </row>
  </sheetData>
  <mergeCells count="17">
    <mergeCell ref="E3:H3"/>
    <mergeCell ref="I3:L3"/>
    <mergeCell ref="M3:P3"/>
    <mergeCell ref="Q3:T3"/>
    <mergeCell ref="B2:D2"/>
    <mergeCell ref="E2:H2"/>
    <mergeCell ref="I2:L2"/>
    <mergeCell ref="M2:P2"/>
    <mergeCell ref="Q2:T2"/>
    <mergeCell ref="B32:B40"/>
    <mergeCell ref="D32:D40"/>
    <mergeCell ref="B5:B13"/>
    <mergeCell ref="D5:D13"/>
    <mergeCell ref="B14:B22"/>
    <mergeCell ref="D14:D22"/>
    <mergeCell ref="B23:B31"/>
    <mergeCell ref="D23:D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ADJACENT TO SLOPE</vt:lpstr>
      <vt:lpstr>NEAR SLOPE</vt:lpstr>
      <vt:lpstr>TABLE - ADJACENT TO SLOPE</vt:lpstr>
      <vt:lpstr>TABLE - NEAR SLOPE</vt:lpstr>
    </vt:vector>
  </TitlesOfParts>
  <Company>Oregon State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Leshchinsky, Ben</dc:creator>
  <cp:lastModifiedBy>Leshchinsky, Ben</cp:lastModifiedBy>
  <dcterms:created xsi:type="dcterms:W3CDTF">2015-12-08T11:16:19Z</dcterms:created>
  <dcterms:modified xsi:type="dcterms:W3CDTF">2017-08-27T15:49:29Z</dcterms:modified>
</cp:coreProperties>
</file>